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11475" windowHeight="12075" tabRatio="504"/>
  </bookViews>
  <sheets>
    <sheet name="mean outlays" sheetId="1" r:id="rId1"/>
    <sheet name="missing st" sheetId="2" r:id="rId2"/>
    <sheet name="eligibles" sheetId="3" r:id="rId3"/>
    <sheet name="payments" sheetId="4" r:id="rId4"/>
  </sheets>
  <calcPr calcId="145621"/>
</workbook>
</file>

<file path=xl/calcChain.xml><?xml version="1.0" encoding="utf-8"?>
<calcChain xmlns="http://schemas.openxmlformats.org/spreadsheetml/2006/main">
  <c r="D47" i="1" l="1"/>
  <c r="E47" i="1"/>
  <c r="F47" i="1"/>
  <c r="C47" i="1"/>
  <c r="D39" i="1"/>
  <c r="E39" i="1"/>
  <c r="F39" i="1"/>
  <c r="C39" i="1"/>
  <c r="D22" i="1"/>
  <c r="E22" i="1"/>
  <c r="F22" i="1"/>
  <c r="C22" i="1"/>
  <c r="D19" i="1"/>
  <c r="E19" i="1"/>
  <c r="F19" i="1"/>
  <c r="C19" i="1"/>
  <c r="D15" i="1"/>
  <c r="E15" i="1"/>
  <c r="F15" i="1"/>
  <c r="C15" i="1"/>
  <c r="D4" i="1"/>
  <c r="E4" i="1"/>
  <c r="F4" i="1"/>
  <c r="D5" i="1"/>
  <c r="E5" i="1"/>
  <c r="F5" i="1"/>
  <c r="D6" i="1"/>
  <c r="E6" i="1"/>
  <c r="F6" i="1"/>
  <c r="D7" i="1"/>
  <c r="E7" i="1"/>
  <c r="F7" i="1"/>
  <c r="D8" i="1"/>
  <c r="E8" i="1"/>
  <c r="F8" i="1"/>
  <c r="D9" i="1"/>
  <c r="E9" i="1"/>
  <c r="F9" i="1"/>
  <c r="D10" i="1"/>
  <c r="E10" i="1"/>
  <c r="F10" i="1"/>
  <c r="D11" i="1"/>
  <c r="E11" i="1"/>
  <c r="F11" i="1"/>
  <c r="D12" i="1"/>
  <c r="E12" i="1"/>
  <c r="F12" i="1"/>
  <c r="D13" i="1"/>
  <c r="E13" i="1"/>
  <c r="F13" i="1"/>
  <c r="D14" i="1"/>
  <c r="E14" i="1"/>
  <c r="F14" i="1"/>
  <c r="D16" i="1"/>
  <c r="E16" i="1"/>
  <c r="F16" i="1"/>
  <c r="D17" i="1"/>
  <c r="E17" i="1"/>
  <c r="F17" i="1"/>
  <c r="D18" i="1"/>
  <c r="E18" i="1"/>
  <c r="F18" i="1"/>
  <c r="D20" i="1"/>
  <c r="E20" i="1"/>
  <c r="F20" i="1"/>
  <c r="D21" i="1"/>
  <c r="E21" i="1"/>
  <c r="F21" i="1"/>
  <c r="D23" i="1"/>
  <c r="E23" i="1"/>
  <c r="F23" i="1"/>
  <c r="D24" i="1"/>
  <c r="E24" i="1"/>
  <c r="F24" i="1"/>
  <c r="D25" i="1"/>
  <c r="E25" i="1"/>
  <c r="F25" i="1"/>
  <c r="D26" i="1"/>
  <c r="E26" i="1"/>
  <c r="F26" i="1"/>
  <c r="D27" i="1"/>
  <c r="E27" i="1"/>
  <c r="F27" i="1"/>
  <c r="D28" i="1"/>
  <c r="E28" i="1"/>
  <c r="F28" i="1"/>
  <c r="D29" i="1"/>
  <c r="E29" i="1"/>
  <c r="F29" i="1"/>
  <c r="D30" i="1"/>
  <c r="E30" i="1"/>
  <c r="F30" i="1"/>
  <c r="D31" i="1"/>
  <c r="E31" i="1"/>
  <c r="F31" i="1"/>
  <c r="D32" i="1"/>
  <c r="E32" i="1"/>
  <c r="F32" i="1"/>
  <c r="D33" i="1"/>
  <c r="E33" i="1"/>
  <c r="F33" i="1"/>
  <c r="D34" i="1"/>
  <c r="E34" i="1"/>
  <c r="F34" i="1"/>
  <c r="D35" i="1"/>
  <c r="E35" i="1"/>
  <c r="F35" i="1"/>
  <c r="D36" i="1"/>
  <c r="E36" i="1"/>
  <c r="F36" i="1"/>
  <c r="D37" i="1"/>
  <c r="E37" i="1"/>
  <c r="F37" i="1"/>
  <c r="D38" i="1"/>
  <c r="E38" i="1"/>
  <c r="F38" i="1"/>
  <c r="D40" i="1"/>
  <c r="E40" i="1"/>
  <c r="F40" i="1"/>
  <c r="D41" i="1"/>
  <c r="E41" i="1"/>
  <c r="F41" i="1"/>
  <c r="D42" i="1"/>
  <c r="E42" i="1"/>
  <c r="F42" i="1"/>
  <c r="D43" i="1"/>
  <c r="E43" i="1"/>
  <c r="F43" i="1"/>
  <c r="D44" i="1"/>
  <c r="E44" i="1"/>
  <c r="F44" i="1"/>
  <c r="D45" i="1"/>
  <c r="E45" i="1"/>
  <c r="F45" i="1"/>
  <c r="D46" i="1"/>
  <c r="E46" i="1"/>
  <c r="F46" i="1"/>
  <c r="D48" i="1"/>
  <c r="E48" i="1"/>
  <c r="F48" i="1"/>
  <c r="D49" i="1"/>
  <c r="E49" i="1"/>
  <c r="F49" i="1"/>
  <c r="D50" i="1"/>
  <c r="E50" i="1"/>
  <c r="F50" i="1"/>
  <c r="D51" i="1"/>
  <c r="E51" i="1"/>
  <c r="F51" i="1"/>
  <c r="D52" i="1"/>
  <c r="E52" i="1"/>
  <c r="F52" i="1"/>
  <c r="D53" i="1"/>
  <c r="E53" i="1"/>
  <c r="F53" i="1"/>
  <c r="D3" i="1"/>
  <c r="E3" i="1"/>
  <c r="F3" i="1"/>
  <c r="C4" i="1"/>
  <c r="C5" i="1"/>
  <c r="C6" i="1"/>
  <c r="C7" i="1"/>
  <c r="C8" i="1"/>
  <c r="C9" i="1"/>
  <c r="C10" i="1"/>
  <c r="C11" i="1"/>
  <c r="C12" i="1"/>
  <c r="C13" i="1"/>
  <c r="C14" i="1"/>
  <c r="C16" i="1"/>
  <c r="C17" i="1"/>
  <c r="C18" i="1"/>
  <c r="C20" i="1"/>
  <c r="C21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40" i="1"/>
  <c r="C41" i="1"/>
  <c r="C42" i="1"/>
  <c r="C43" i="1"/>
  <c r="C44" i="1"/>
  <c r="C45" i="1"/>
  <c r="C46" i="1"/>
  <c r="C48" i="1"/>
  <c r="C49" i="1"/>
  <c r="C50" i="1"/>
  <c r="C51" i="1"/>
  <c r="C52" i="1"/>
  <c r="C53" i="1"/>
  <c r="C3" i="1"/>
  <c r="D13" i="2" l="1"/>
  <c r="E13" i="2"/>
  <c r="D12" i="2"/>
  <c r="E12" i="2"/>
  <c r="D11" i="2"/>
  <c r="E11" i="2"/>
  <c r="C13" i="2"/>
  <c r="C12" i="2"/>
  <c r="C11" i="2"/>
  <c r="B13" i="2"/>
  <c r="B12" i="2"/>
  <c r="B11" i="2"/>
</calcChain>
</file>

<file path=xl/sharedStrings.xml><?xml version="1.0" encoding="utf-8"?>
<sst xmlns="http://schemas.openxmlformats.org/spreadsheetml/2006/main" count="365" uniqueCount="127">
  <si>
    <t>Table 7—Past and Projected Medicaid Expenditures on Medical Assistance Payments</t>
  </si>
  <si>
    <t>Per Enrollee, by Enrollment Category, FY 2000–FY 2022</t>
  </si>
  <si>
    <t>(in dollars per person-year equivalent enrollee)</t>
  </si>
  <si>
    <t>Year</t>
  </si>
  <si>
    <t>AGED </t>
  </si>
  <si>
    <t>BLIND/DISABLED </t>
  </si>
  <si>
    <t>Total Adults </t>
  </si>
  <si>
    <t>Total Children </t>
  </si>
  <si>
    <t>2010</t>
  </si>
  <si>
    <t>Change 2010-2013</t>
  </si>
  <si>
    <t>Change 2012-2013</t>
  </si>
  <si>
    <t>Change 2011-2013</t>
  </si>
  <si>
    <r>
      <t>National</t>
    </r>
    <r>
      <rPr>
        <vertAlign val="superscript"/>
        <sz val="9"/>
        <color theme="1"/>
        <rFont val="Calibri"/>
        <family val="2"/>
        <scheme val="minor"/>
      </rPr>
      <t>1</t>
    </r>
  </si>
  <si>
    <t>2011 Medicaid Eligibles</t>
  </si>
  <si>
    <t>2010 Medicaid Eligibles</t>
  </si>
  <si>
    <t>STATE</t>
  </si>
  <si>
    <t>TOTAL</t>
  </si>
  <si>
    <t>2011 Medicaid Payments</t>
  </si>
  <si>
    <t>2010 Medicaid Payments</t>
  </si>
  <si>
    <t>2012 Medicaid Payments</t>
  </si>
  <si>
    <t>2012 Medicaid Eligibles</t>
  </si>
  <si>
    <t xml:space="preserve"> ALABAMA             </t>
  </si>
  <si>
    <t xml:space="preserve"> ALASKA              </t>
  </si>
  <si>
    <t xml:space="preserve"> ARIZONA             </t>
  </si>
  <si>
    <t xml:space="preserve"> ARKANSAS            </t>
  </si>
  <si>
    <t xml:space="preserve"> CALIFORNIA          </t>
  </si>
  <si>
    <t xml:space="preserve"> COLORADO            </t>
  </si>
  <si>
    <t xml:space="preserve"> CONNECTICUT         </t>
  </si>
  <si>
    <t xml:space="preserve"> DELAWARE            </t>
  </si>
  <si>
    <t xml:space="preserve"> DISTRICT OF COLUMBIA</t>
  </si>
  <si>
    <t xml:space="preserve"> FLORIDA             </t>
  </si>
  <si>
    <t xml:space="preserve"> GEORGIA             </t>
  </si>
  <si>
    <t xml:space="preserve"> HAWAII              </t>
  </si>
  <si>
    <t xml:space="preserve"> IDAHO               </t>
  </si>
  <si>
    <t xml:space="preserve"> ILLINOIS            </t>
  </si>
  <si>
    <t xml:space="preserve"> INDIANA             </t>
  </si>
  <si>
    <t xml:space="preserve"> IOWA                </t>
  </si>
  <si>
    <t xml:space="preserve"> KANSAS              </t>
  </si>
  <si>
    <t xml:space="preserve"> KENTUCKY            </t>
  </si>
  <si>
    <t xml:space="preserve"> LOUISIANA           </t>
  </si>
  <si>
    <t xml:space="preserve"> MAINE               </t>
  </si>
  <si>
    <t xml:space="preserve"> MARYLAND            </t>
  </si>
  <si>
    <t xml:space="preserve"> MASSACHUSETTS       </t>
  </si>
  <si>
    <t xml:space="preserve"> MICHIGAN            </t>
  </si>
  <si>
    <t xml:space="preserve"> MINNESOTA           </t>
  </si>
  <si>
    <t xml:space="preserve"> MISSISSIPPI         </t>
  </si>
  <si>
    <t xml:space="preserve"> MISSOURI            </t>
  </si>
  <si>
    <t xml:space="preserve"> MONTANA             </t>
  </si>
  <si>
    <t xml:space="preserve"> NEBRASKA            </t>
  </si>
  <si>
    <t xml:space="preserve"> NEVADA              </t>
  </si>
  <si>
    <t xml:space="preserve"> NEW HAMPSHIRE       </t>
  </si>
  <si>
    <t xml:space="preserve"> NEW JERSEY          </t>
  </si>
  <si>
    <t xml:space="preserve"> NEW MEXICO          </t>
  </si>
  <si>
    <t xml:space="preserve"> NEW YORK            </t>
  </si>
  <si>
    <t xml:space="preserve"> NORTH CAROLINA      </t>
  </si>
  <si>
    <t xml:space="preserve"> NORTH DAKOTA        </t>
  </si>
  <si>
    <t xml:space="preserve"> OHIO                </t>
  </si>
  <si>
    <t xml:space="preserve"> OKLAHOMA            </t>
  </si>
  <si>
    <t xml:space="preserve"> OREGON              </t>
  </si>
  <si>
    <t xml:space="preserve"> PENNSYLVANIA        </t>
  </si>
  <si>
    <t xml:space="preserve"> RHODE ISLAND        </t>
  </si>
  <si>
    <t xml:space="preserve"> SOUTH CAROLINA      </t>
  </si>
  <si>
    <t xml:space="preserve"> SOUTH DAKOTA        </t>
  </si>
  <si>
    <t xml:space="preserve"> TENNESSEE           </t>
  </si>
  <si>
    <t xml:space="preserve"> TEXAS               </t>
  </si>
  <si>
    <t xml:space="preserve"> UTAH                </t>
  </si>
  <si>
    <t xml:space="preserve"> VERMONT             </t>
  </si>
  <si>
    <t xml:space="preserve"> VIRGINIA            </t>
  </si>
  <si>
    <t xml:space="preserve"> WASHINGTON          </t>
  </si>
  <si>
    <t xml:space="preserve"> WEST VIRGINIA       </t>
  </si>
  <si>
    <t xml:space="preserve"> WISCONSIN           </t>
  </si>
  <si>
    <t xml:space="preserve"> WYOMING             </t>
  </si>
  <si>
    <t>AL</t>
  </si>
  <si>
    <t>AK</t>
  </si>
  <si>
    <t>AZ</t>
  </si>
  <si>
    <t>AR</t>
  </si>
  <si>
    <t>CA</t>
  </si>
  <si>
    <t>CO</t>
  </si>
  <si>
    <t>CT</t>
  </si>
  <si>
    <t>DE</t>
  </si>
  <si>
    <t>DC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</si>
  <si>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</si>
  <si>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</si>
  <si>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</si>
  <si>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</si>
  <si>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</si>
  <si>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</si>
  <si>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</si>
  <si>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</si>
  <si>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</si>
  <si>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</si>
  <si>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</si>
  <si>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</si>
  <si>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</si>
  <si>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</si>
  <si>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</si>
  <si>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</si>
  <si>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</si>
  <si>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</si>
  <si>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</si>
  <si>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</si>
  <si>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</si>
  <si>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</si>
  <si>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</si>
  <si>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</si>
  <si>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</si>
  <si>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</si>
  <si>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</si>
  <si>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</si>
  <si>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</si>
  <si>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</si>
  <si>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</si>
  <si>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</si>
  <si>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</si>
  <si>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</si>
  <si>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</si>
  <si>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</si>
  <si>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</si>
  <si>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</si>
  <si>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</si>
  <si>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</si>
  <si>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</si>
  <si>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</si>
  <si>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State</t>
  </si>
  <si>
    <t>SOURCE YEAR</t>
  </si>
  <si>
    <t>2013 Mean Medicaid Outlays Per Unique Eligible by Risk Class and State</t>
  </si>
  <si>
    <t>1Data for 2010, 2011, 2013, 2013 is from the 2013 Actuarial Report on the Finacial Outlook for Medicaid (http://www.medicaid.gov/Medicaid-CHIP-Program-Information/By-Topics/Financing-and-Reimbursement/Downloads/medicaid-actuarial-report-2013.pdf).  2011-2103 are  projections.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</si>
</sst>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9"/>
      <name val="Times New Roman"/>
      <family val="1"/>
    </font>
    <font>
      <i/>
      <sz val="10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8">
    <xf numFmtId="0" fontId="0" fillId="0" borderId="0" xfId="0"/>
    <xf numFmtId="0" fontId="23" fillId="0" borderId="0" xfId="0" applyFont="1"/>
    <xf numFmtId="0" fontId="24" fillId="0" borderId="0" xfId="0" applyFont="1"/>
    <xf numFmtId="0" fontId="24" fillId="0" borderId="24" xfId="0" applyFont="1" applyBorder="1"/>
    <xf numFmtId="0" fontId="24" fillId="0" borderId="12" xfId="0" applyFont="1" applyBorder="1"/>
    <xf numFmtId="0" fontId="24" fillId="0" borderId="20" xfId="0" applyFont="1" applyBorder="1"/>
    <xf numFmtId="49" fontId="24" fillId="0" borderId="14" xfId="0" applyNumberFormat="1" applyFont="1" applyBorder="1" applyAlignment="1">
      <alignment horizontal="right"/>
    </xf>
    <xf numFmtId="164" fontId="26" fillId="0" borderId="0" xfId="0" applyNumberFormat="1" applyFont="1" applyFill="1" applyBorder="1"/>
    <xf numFmtId="0" fontId="24" fillId="0" borderId="14" xfId="0" applyFont="1" applyBorder="1"/>
    <xf numFmtId="3" fontId="0" fillId="0" borderId="12" xfId="0" applyNumberFormat="1" applyBorder="1"/>
    <xf numFmtId="3" fontId="0" fillId="0" borderId="24" xfId="0" applyNumberFormat="1" applyBorder="1"/>
    <xf numFmtId="3" fontId="0" fillId="0" borderId="20" xfId="0" applyNumberFormat="1" applyBorder="1"/>
    <xf numFmtId="3" fontId="0" fillId="0" borderId="25" xfId="0" applyNumberFormat="1" applyBorder="1"/>
    <xf numFmtId="3" fontId="0" fillId="0" borderId="11" xfId="0" applyNumberFormat="1" applyBorder="1"/>
    <xf numFmtId="3" fontId="0" fillId="0" borderId="21" xfId="0" applyNumberFormat="1" applyBorder="1"/>
    <xf numFmtId="3" fontId="0" fillId="0" borderId="12" xfId="0" applyNumberFormat="1" applyBorder="1"/>
    <xf numFmtId="3" fontId="0" fillId="0" borderId="24" xfId="0" applyNumberFormat="1" applyBorder="1"/>
    <xf numFmtId="3" fontId="0" fillId="0" borderId="20" xfId="0" applyNumberFormat="1" applyBorder="1"/>
    <xf numFmtId="3" fontId="0" fillId="0" borderId="25" xfId="0" applyNumberFormat="1" applyBorder="1"/>
    <xf numFmtId="3" fontId="0" fillId="0" borderId="11" xfId="0" applyNumberFormat="1" applyBorder="1"/>
    <xf numFmtId="3" fontId="0" fillId="0" borderId="21" xfId="0" applyNumberFormat="1" applyBorder="1"/>
    <xf numFmtId="49" fontId="27" fillId="0" borderId="29" xfId="0" applyNumberFormat="1" applyFont="1" applyBorder="1"/>
    <xf numFmtId="3" fontId="20" fillId="0" borderId="0" xfId="0" applyNumberFormat="1" applyFont="1" applyFill="1" applyBorder="1"/>
    <xf numFmtId="164" fontId="0" fillId="0" borderId="0" xfId="0" applyNumberFormat="1"/>
    <xf numFmtId="0" fontId="0" fillId="0" borderId="12" xfId="0" applyBorder="1"/>
    <xf numFmtId="0" fontId="0" fillId="0" borderId="20" xfId="0" applyBorder="1"/>
    <xf numFmtId="0" fontId="0" fillId="0" borderId="24" xfId="0" applyBorder="1"/>
    <xf numFmtId="3" fontId="20" fillId="0" borderId="0" xfId="0" applyNumberFormat="1" applyFont="1" applyFill="1" applyBorder="1"/>
    <xf numFmtId="0" fontId="19" fillId="0" borderId="36" xfId="0" applyFont="1" applyFill="1" applyBorder="1" applyAlignment="1"/>
    <xf numFmtId="0" fontId="0" fillId="0" borderId="37" xfId="0" applyFill="1" applyBorder="1"/>
    <xf numFmtId="0" fontId="0" fillId="38" borderId="0" xfId="0" applyFill="1"/>
    <xf numFmtId="0" fontId="0" fillId="40" borderId="0" xfId="0" applyFill="1"/>
    <xf numFmtId="0" fontId="0" fillId="41" borderId="0" xfId="0" applyFill="1"/>
    <xf numFmtId="0" fontId="24" fillId="38" borderId="25" xfId="0" applyFont="1" applyFill="1" applyBorder="1" applyAlignment="1"/>
    <xf numFmtId="10" fontId="24" fillId="38" borderId="10" xfId="0" applyNumberFormat="1" applyFont="1" applyFill="1" applyBorder="1"/>
    <xf numFmtId="10" fontId="24" fillId="38" borderId="11" xfId="0" applyNumberFormat="1" applyFont="1" applyFill="1" applyBorder="1"/>
    <xf numFmtId="0" fontId="24" fillId="39" borderId="16" xfId="0" applyFont="1" applyFill="1" applyBorder="1"/>
    <xf numFmtId="10" fontId="24" fillId="39" borderId="19" xfId="0" applyNumberFormat="1" applyFont="1" applyFill="1" applyBorder="1"/>
    <xf numFmtId="10" fontId="24" fillId="39" borderId="17" xfId="0" applyNumberFormat="1" applyFont="1" applyFill="1" applyBorder="1"/>
    <xf numFmtId="0" fontId="24" fillId="42" borderId="0" xfId="0" applyFont="1" applyFill="1" applyBorder="1"/>
    <xf numFmtId="10" fontId="24" fillId="42" borderId="19" xfId="0" applyNumberFormat="1" applyFont="1" applyFill="1" applyBorder="1"/>
    <xf numFmtId="10" fontId="24" fillId="42" borderId="17" xfId="0" applyNumberFormat="1" applyFont="1" applyFill="1" applyBorder="1"/>
    <xf numFmtId="10" fontId="0" fillId="0" borderId="0" xfId="0" applyNumberFormat="1"/>
    <xf numFmtId="1" fontId="0" fillId="0" borderId="0" xfId="0" applyNumberFormat="1" applyAlignment="1">
      <alignment vertical="center"/>
    </xf>
    <xf numFmtId="0" fontId="19" fillId="37" borderId="33" xfId="0" applyFont="1" applyFill="1" applyBorder="1" applyAlignment="1">
      <alignment horizontal="center" wrapText="1"/>
    </xf>
    <xf numFmtId="0" fontId="19" fillId="37" borderId="34" xfId="0" applyFont="1" applyFill="1" applyBorder="1" applyAlignment="1">
      <alignment horizontal="center" wrapText="1"/>
    </xf>
    <xf numFmtId="0" fontId="19" fillId="37" borderId="35" xfId="0" applyFont="1" applyFill="1" applyBorder="1" applyAlignment="1">
      <alignment horizontal="center" wrapText="1"/>
    </xf>
    <xf numFmtId="0" fontId="0" fillId="37" borderId="30" xfId="0" applyFill="1" applyBorder="1" applyAlignment="1">
      <alignment horizontal="center"/>
    </xf>
    <xf numFmtId="0" fontId="0" fillId="37" borderId="31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0" xfId="0" applyBorder="1" applyAlignment="1">
      <alignment horizontal="center"/>
    </xf>
    <xf numFmtId="0" fontId="24" fillId="0" borderId="0" xfId="0" applyFont="1" applyAlignment="1">
      <alignment wrapText="1"/>
    </xf>
    <xf numFmtId="0" fontId="24" fillId="0" borderId="22" xfId="0" applyFont="1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3" fontId="20" fillId="0" borderId="14" xfId="0" applyNumberFormat="1" applyFont="1" applyFill="1" applyBorder="1" applyAlignment="1">
      <alignment horizontal="center"/>
    </xf>
    <xf numFmtId="3" fontId="20" fillId="0" borderId="15" xfId="0" applyNumberFormat="1" applyFont="1" applyFill="1" applyBorder="1" applyAlignment="1">
      <alignment horizontal="center"/>
    </xf>
    <xf numFmtId="3" fontId="0" fillId="0" borderId="22" xfId="0" applyNumberFormat="1" applyFill="1" applyBorder="1" applyAlignment="1">
      <alignment horizontal="center"/>
    </xf>
    <xf numFmtId="3" fontId="0" fillId="0" borderId="23" xfId="0" applyNumberFormat="1" applyFill="1" applyBorder="1" applyAlignment="1">
      <alignment horizontal="center"/>
    </xf>
    <xf numFmtId="3" fontId="0" fillId="0" borderId="16" xfId="0" applyNumberFormat="1" applyFill="1" applyBorder="1" applyAlignment="1">
      <alignment horizontal="center"/>
    </xf>
    <xf numFmtId="3" fontId="0" fillId="0" borderId="18" xfId="0" applyNumberFormat="1" applyFill="1" applyBorder="1" applyAlignment="1">
      <alignment horizontal="center"/>
    </xf>
    <xf numFmtId="3" fontId="19" fillId="34" borderId="26" xfId="0" applyNumberFormat="1" applyFont="1" applyFill="1" applyBorder="1" applyAlignment="1">
      <alignment horizontal="center"/>
    </xf>
    <xf numFmtId="3" fontId="19" fillId="34" borderId="27" xfId="0" applyNumberFormat="1" applyFont="1" applyFill="1" applyBorder="1" applyAlignment="1">
      <alignment horizontal="center"/>
    </xf>
    <xf numFmtId="3" fontId="19" fillId="34" borderId="28" xfId="0" applyNumberFormat="1" applyFont="1" applyFill="1" applyBorder="1" applyAlignment="1">
      <alignment horizontal="center"/>
    </xf>
    <xf numFmtId="3" fontId="22" fillId="0" borderId="22" xfId="0" applyNumberFormat="1" applyFont="1" applyFill="1" applyBorder="1" applyAlignment="1">
      <alignment horizontal="center" vertical="center"/>
    </xf>
    <xf numFmtId="3" fontId="22" fillId="0" borderId="13" xfId="0" applyNumberFormat="1" applyFont="1" applyFill="1" applyBorder="1" applyAlignment="1">
      <alignment horizontal="center" vertical="center"/>
    </xf>
    <xf numFmtId="3" fontId="22" fillId="0" borderId="23" xfId="0" applyNumberFormat="1" applyFont="1" applyFill="1" applyBorder="1" applyAlignment="1">
      <alignment horizontal="center" vertical="center"/>
    </xf>
    <xf numFmtId="3" fontId="22" fillId="0" borderId="16" xfId="0" applyNumberFormat="1" applyFont="1" applyFill="1" applyBorder="1" applyAlignment="1">
      <alignment horizontal="center" vertical="center"/>
    </xf>
    <xf numFmtId="3" fontId="22" fillId="0" borderId="17" xfId="0" applyNumberFormat="1" applyFont="1" applyFill="1" applyBorder="1" applyAlignment="1">
      <alignment horizontal="center" vertical="center"/>
    </xf>
    <xf numFmtId="3" fontId="22" fillId="0" borderId="18" xfId="0" applyNumberFormat="1" applyFont="1" applyFill="1" applyBorder="1" applyAlignment="1">
      <alignment horizontal="center" vertical="center"/>
    </xf>
    <xf numFmtId="3" fontId="19" fillId="36" borderId="26" xfId="0" applyNumberFormat="1" applyFont="1" applyFill="1" applyBorder="1" applyAlignment="1">
      <alignment horizontal="center"/>
    </xf>
    <xf numFmtId="3" fontId="19" fillId="36" borderId="27" xfId="0" applyNumberFormat="1" applyFont="1" applyFill="1" applyBorder="1" applyAlignment="1">
      <alignment horizontal="center"/>
    </xf>
    <xf numFmtId="3" fontId="19" fillId="36" borderId="28" xfId="0" applyNumberFormat="1" applyFont="1" applyFill="1" applyBorder="1" applyAlignment="1">
      <alignment horizontal="center"/>
    </xf>
    <xf numFmtId="3" fontId="19" fillId="33" borderId="26" xfId="0" applyNumberFormat="1" applyFont="1" applyFill="1" applyBorder="1" applyAlignment="1">
      <alignment horizontal="center"/>
    </xf>
    <xf numFmtId="3" fontId="19" fillId="33" borderId="27" xfId="0" applyNumberFormat="1" applyFont="1" applyFill="1" applyBorder="1" applyAlignment="1">
      <alignment horizontal="center"/>
    </xf>
    <xf numFmtId="3" fontId="19" fillId="33" borderId="28" xfId="0" applyNumberFormat="1" applyFont="1" applyFill="1" applyBorder="1" applyAlignment="1">
      <alignment horizontal="center"/>
    </xf>
    <xf numFmtId="3" fontId="21" fillId="35" borderId="14" xfId="0" applyNumberFormat="1" applyFont="1" applyFill="1" applyBorder="1" applyAlignment="1">
      <alignment horizontal="center"/>
    </xf>
    <xf numFmtId="3" fontId="21" fillId="35" borderId="15" xfId="0" applyNumberFormat="1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1" width="20.140625" bestFit="1" customWidth="1"/>
    <col min="2" max="2" width="4.140625" bestFit="1" customWidth="1"/>
    <col min="3" max="3" width="6.28515625" bestFit="1" customWidth="1"/>
    <col min="4" max="4" width="16.140625" bestFit="1" customWidth="1"/>
    <col min="5" max="5" width="12" bestFit="1" customWidth="1"/>
    <col min="6" max="6" width="14.28515625" customWidth="1"/>
    <col min="7" max="7" width="12.85546875" bestFit="1" customWidth="1"/>
  </cols>
  <sheetData>
    <row r="1" spans="1:10" ht="32.25" customHeight="1" thickTop="1" x14ac:dyDescent="0.25">
      <c r="A1" s="47"/>
      <c r="B1" s="48"/>
      <c r="C1" s="44" t="s">
        <v>125</v>
      </c>
      <c r="D1" s="45"/>
      <c r="E1" s="45"/>
      <c r="F1" s="46"/>
      <c r="G1" s="28"/>
    </row>
    <row r="2" spans="1:10" x14ac:dyDescent="0.25">
      <c r="A2" s="49" t="s">
        <v>123</v>
      </c>
      <c r="B2" s="50"/>
      <c r="C2" s="26" t="s">
        <v>4</v>
      </c>
      <c r="D2" s="24" t="s">
        <v>5</v>
      </c>
      <c r="E2" s="24" t="s">
        <v>6</v>
      </c>
      <c r="F2" s="25" t="s">
        <v>7</v>
      </c>
      <c r="G2" s="29" t="s">
        <v>124</v>
      </c>
    </row>
    <row r="3" spans="1:10" x14ac:dyDescent="0.25">
      <c r="A3" s="21" t="s">
        <v>21</v>
      </c>
      <c r="B3" s="27" t="s">
        <v>72</v>
      </c>
      <c r="C3" s="43">
        <f>IF($G3=2012, (payments!C5/eligibles!C5)*(1+'missing st'!B$13),IF($G3=2011, (payments!G5/eligibles!G5)*(1+'missing st'!B$12), ""))</f>
        <v>1606.3746962084726</v>
      </c>
      <c r="D3" s="43">
        <f>IF($G3=2012, (payments!D5/eligibles!D5)*(1+'missing st'!C$13),IF($G3=2011, (payments!H5/eligibles!H5)*(1+'missing st'!C$12), ""))</f>
        <v>6286.2124791192609</v>
      </c>
      <c r="E3" s="43">
        <f>IF($G3=2012, (payments!E5/eligibles!E5)*(1+'missing st'!D$13),IF($G3=2011, (payments!I5/eligibles!I5)*(1+'missing st'!D$12), ""))</f>
        <v>1891.4939778577082</v>
      </c>
      <c r="F3" s="43">
        <f>IF($G3=2012, (payments!F5/eligibles!F5)*(1+'missing st'!E$13),IF($G3=2011, (payments!J5/eligibles!J5)*(1+'missing st'!E$12), ""))</f>
        <v>1787.7183718249764</v>
      </c>
      <c r="G3" s="30">
        <v>2012</v>
      </c>
    </row>
    <row r="4" spans="1:10" x14ac:dyDescent="0.25">
      <c r="A4" s="21" t="s">
        <v>22</v>
      </c>
      <c r="B4" s="27" t="s">
        <v>73</v>
      </c>
      <c r="C4" s="43">
        <f>IF($G4=2012, (payments!C6/eligibles!C6)*(1+'missing st'!B$13),IF($G4=2011, (payments!G6/eligibles!G6)*(1+'missing st'!B$12), ""))</f>
        <v>18259.694722954519</v>
      </c>
      <c r="D4" s="43">
        <f>IF($G4=2012, (payments!D6/eligibles!D6)*(1+'missing st'!C$13),IF($G4=2011, (payments!H6/eligibles!H6)*(1+'missing st'!C$12), ""))</f>
        <v>26996.593004018465</v>
      </c>
      <c r="E4" s="43">
        <f>IF($G4=2012, (payments!E6/eligibles!E6)*(1+'missing st'!D$13),IF($G4=2011, (payments!I6/eligibles!I6)*(1+'missing st'!D$12), ""))</f>
        <v>6234.1740105581612</v>
      </c>
      <c r="F4" s="43">
        <f>IF($G4=2012, (payments!F6/eligibles!F6)*(1+'missing st'!E$13),IF($G4=2011, (payments!J6/eligibles!J6)*(1+'missing st'!E$12), ""))</f>
        <v>4637.877784958333</v>
      </c>
      <c r="G4" s="30">
        <v>2012</v>
      </c>
    </row>
    <row r="5" spans="1:10" x14ac:dyDescent="0.25">
      <c r="A5" s="21" t="s">
        <v>23</v>
      </c>
      <c r="B5" s="27" t="s">
        <v>74</v>
      </c>
      <c r="C5" s="43">
        <f>IF($G5=2012, (payments!C7/eligibles!C7)*(1+'missing st'!B$13),IF($G5=2011, (payments!G7/eligibles!G7)*(1+'missing st'!B$12), ""))</f>
        <v>11455.004997116515</v>
      </c>
      <c r="D5" s="43">
        <f>IF($G5=2012, (payments!D7/eligibles!D7)*(1+'missing st'!C$13),IF($G5=2011, (payments!H7/eligibles!H7)*(1+'missing st'!C$12), ""))</f>
        <v>17519.163621285097</v>
      </c>
      <c r="E5" s="43">
        <f>IF($G5=2012, (payments!E7/eligibles!E7)*(1+'missing st'!D$13),IF($G5=2011, (payments!I7/eligibles!I7)*(1+'missing st'!D$12), ""))</f>
        <v>5010.9629560092153</v>
      </c>
      <c r="F5" s="43">
        <f>IF($G5=2012, (payments!F7/eligibles!F7)*(1+'missing st'!E$13),IF($G5=2011, (payments!J7/eligibles!J7)*(1+'missing st'!E$12), ""))</f>
        <v>2616.6075142239674</v>
      </c>
      <c r="G5" s="31">
        <v>2011</v>
      </c>
    </row>
    <row r="6" spans="1:10" x14ac:dyDescent="0.25">
      <c r="A6" s="21" t="s">
        <v>24</v>
      </c>
      <c r="B6" s="27" t="s">
        <v>75</v>
      </c>
      <c r="C6" s="43">
        <f>IF($G6=2012, (payments!C8/eligibles!C8)*(1+'missing st'!B$13),IF($G6=2011, (payments!G8/eligibles!G8)*(1+'missing st'!B$12), ""))</f>
        <v>5278.9443846033582</v>
      </c>
      <c r="D6" s="43">
        <f>IF($G6=2012, (payments!D8/eligibles!D8)*(1+'missing st'!C$13),IF($G6=2011, (payments!H8/eligibles!H8)*(1+'missing st'!C$12), ""))</f>
        <v>9336.5349524146022</v>
      </c>
      <c r="E6" s="43">
        <f>IF($G6=2012, (payments!E8/eligibles!E8)*(1+'missing st'!D$13),IF($G6=2011, (payments!I8/eligibles!I8)*(1+'missing st'!D$12), ""))</f>
        <v>1548.5583193992918</v>
      </c>
      <c r="F6" s="43">
        <f>IF($G6=2012, (payments!F8/eligibles!F8)*(1+'missing st'!E$13),IF($G6=2011, (payments!J8/eligibles!J8)*(1+'missing st'!E$12), ""))</f>
        <v>2535.6315974850436</v>
      </c>
      <c r="G6" s="30">
        <v>2012</v>
      </c>
      <c r="I6" s="42"/>
      <c r="J6" s="42"/>
    </row>
    <row r="7" spans="1:10" x14ac:dyDescent="0.25">
      <c r="A7" s="21" t="s">
        <v>25</v>
      </c>
      <c r="B7" s="27" t="s">
        <v>76</v>
      </c>
      <c r="C7" s="43">
        <f>IF($G7=2012, (payments!C9/eligibles!C9)*(1+'missing st'!B$13),IF($G7=2011, (payments!G9/eligibles!G9)*(1+'missing st'!B$12), ""))</f>
        <v>5707.9896866920026</v>
      </c>
      <c r="D7" s="43">
        <f>IF($G7=2012, (payments!D9/eligibles!D9)*(1+'missing st'!C$13),IF($G7=2011, (payments!H9/eligibles!H9)*(1+'missing st'!C$12), ""))</f>
        <v>12748.675382236501</v>
      </c>
      <c r="E7" s="43">
        <f>IF($G7=2012, (payments!E9/eligibles!E9)*(1+'missing st'!D$13),IF($G7=2011, (payments!I9/eligibles!I9)*(1+'missing st'!D$12), ""))</f>
        <v>987.83482423936107</v>
      </c>
      <c r="F7" s="43">
        <f>IF($G7=2012, (payments!F9/eligibles!F9)*(1+'missing st'!E$13),IF($G7=2011, (payments!J9/eligibles!J9)*(1+'missing st'!E$12), ""))</f>
        <v>1587.1178187788339</v>
      </c>
      <c r="G7" s="31">
        <v>2011</v>
      </c>
    </row>
    <row r="8" spans="1:10" x14ac:dyDescent="0.25">
      <c r="A8" s="21" t="s">
        <v>26</v>
      </c>
      <c r="B8" s="27" t="s">
        <v>77</v>
      </c>
      <c r="C8" s="43">
        <f>IF($G8=2012, (payments!C10/eligibles!C10)*(1+'missing st'!B$13),IF($G8=2011, (payments!G10/eligibles!G10)*(1+'missing st'!B$12), ""))</f>
        <v>7777.2284646098988</v>
      </c>
      <c r="D8" s="43">
        <f>IF($G8=2012, (payments!D10/eligibles!D10)*(1+'missing st'!C$13),IF($G8=2011, (payments!H10/eligibles!H10)*(1+'missing st'!C$12), ""))</f>
        <v>13619.28456271112</v>
      </c>
      <c r="E8" s="43">
        <f>IF($G8=2012, (payments!E10/eligibles!E10)*(1+'missing st'!D$13),IF($G8=2011, (payments!I10/eligibles!I10)*(1+'missing st'!D$12), ""))</f>
        <v>2626.5570571143658</v>
      </c>
      <c r="F8" s="43">
        <f>IF($G8=2012, (payments!F10/eligibles!F10)*(1+'missing st'!E$13),IF($G8=2011, (payments!J10/eligibles!J10)*(1+'missing st'!E$12), ""))</f>
        <v>1823.5569178291641</v>
      </c>
      <c r="G8" s="31">
        <v>2011</v>
      </c>
    </row>
    <row r="9" spans="1:10" x14ac:dyDescent="0.25">
      <c r="A9" s="21" t="s">
        <v>27</v>
      </c>
      <c r="B9" s="27" t="s">
        <v>78</v>
      </c>
      <c r="C9" s="43">
        <f>IF($G9=2012, (payments!C11/eligibles!C11)*(1+'missing st'!B$13),IF($G9=2011, (payments!G11/eligibles!G11)*(1+'missing st'!B$12), ""))</f>
        <v>5547.2443968388288</v>
      </c>
      <c r="D9" s="43">
        <f>IF($G9=2012, (payments!D11/eligibles!D11)*(1+'missing st'!C$13),IF($G9=2011, (payments!H11/eligibles!H11)*(1+'missing st'!C$12), ""))</f>
        <v>22026.346784405287</v>
      </c>
      <c r="E9" s="43">
        <f>IF($G9=2012, (payments!E11/eligibles!E11)*(1+'missing st'!D$13),IF($G9=2011, (payments!I11/eligibles!I11)*(1+'missing st'!D$12), ""))</f>
        <v>4794.9636444641383</v>
      </c>
      <c r="F9" s="43">
        <f>IF($G9=2012, (payments!F11/eligibles!F11)*(1+'missing st'!E$13),IF($G9=2011, (payments!J11/eligibles!J11)*(1+'missing st'!E$12), ""))</f>
        <v>3135.050677929888</v>
      </c>
      <c r="G9" s="30">
        <v>2012</v>
      </c>
    </row>
    <row r="10" spans="1:10" x14ac:dyDescent="0.25">
      <c r="A10" s="21" t="s">
        <v>28</v>
      </c>
      <c r="B10" s="27" t="s">
        <v>79</v>
      </c>
      <c r="C10" s="43">
        <f>IF($G10=2012, (payments!C12/eligibles!C12)*(1+'missing st'!B$13),IF($G10=2011, (payments!G12/eligibles!G12)*(1+'missing st'!B$12), ""))</f>
        <v>9670.4129744117217</v>
      </c>
      <c r="D10" s="43">
        <f>IF($G10=2012, (payments!D12/eligibles!D12)*(1+'missing st'!C$13),IF($G10=2011, (payments!H12/eligibles!H12)*(1+'missing st'!C$12), ""))</f>
        <v>17411.4768588841</v>
      </c>
      <c r="E10" s="43">
        <f>IF($G10=2012, (payments!E12/eligibles!E12)*(1+'missing st'!D$13),IF($G10=2011, (payments!I12/eligibles!I12)*(1+'missing st'!D$12), ""))</f>
        <v>5194.2902732981356</v>
      </c>
      <c r="F10" s="43">
        <f>IF($G10=2012, (payments!F12/eligibles!F12)*(1+'missing st'!E$13),IF($G10=2011, (payments!J12/eligibles!J12)*(1+'missing st'!E$12), ""))</f>
        <v>3284.1988296013815</v>
      </c>
      <c r="G10" s="30">
        <v>2012</v>
      </c>
    </row>
    <row r="11" spans="1:10" x14ac:dyDescent="0.25">
      <c r="A11" s="21" t="s">
        <v>29</v>
      </c>
      <c r="B11" s="27" t="s">
        <v>80</v>
      </c>
      <c r="C11" s="43">
        <f>IF($G11=2012, (payments!C13/eligibles!C13)*(1+'missing st'!B$13),IF($G11=2011, (payments!G13/eligibles!G13)*(1+'missing st'!B$12), ""))</f>
        <v>4213.7836872716389</v>
      </c>
      <c r="D11" s="43">
        <f>IF($G11=2012, (payments!D13/eligibles!D13)*(1+'missing st'!C$13),IF($G11=2011, (payments!H13/eligibles!H13)*(1+'missing st'!C$12), ""))</f>
        <v>24312.850492832174</v>
      </c>
      <c r="E11" s="43">
        <f>IF($G11=2012, (payments!E13/eligibles!E13)*(1+'missing st'!D$13),IF($G11=2011, (payments!I13/eligibles!I13)*(1+'missing st'!D$12), ""))</f>
        <v>4521.9755266163347</v>
      </c>
      <c r="F11" s="43">
        <f>IF($G11=2012, (payments!F13/eligibles!F13)*(1+'missing st'!E$13),IF($G11=2011, (payments!J13/eligibles!J13)*(1+'missing st'!E$12), ""))</f>
        <v>3029.7347203944637</v>
      </c>
      <c r="G11" s="31">
        <v>2011</v>
      </c>
    </row>
    <row r="12" spans="1:10" x14ac:dyDescent="0.25">
      <c r="A12" s="21" t="s">
        <v>30</v>
      </c>
      <c r="B12" s="27" t="s">
        <v>81</v>
      </c>
      <c r="C12" s="43">
        <f>IF($G12=2012, (payments!C14/eligibles!C14)*(1+'missing st'!B$13),IF($G12=2011, (payments!G14/eligibles!G14)*(1+'missing st'!B$12), ""))</f>
        <v>2979.2664246919753</v>
      </c>
      <c r="D12" s="43">
        <f>IF($G12=2012, (payments!D14/eligibles!D14)*(1+'missing st'!C$13),IF($G12=2011, (payments!H14/eligibles!H14)*(1+'missing st'!C$12), ""))</f>
        <v>7985.385562068499</v>
      </c>
      <c r="E12" s="43">
        <f>IF($G12=2012, (payments!E14/eligibles!E14)*(1+'missing st'!D$13),IF($G12=2011, (payments!I14/eligibles!I14)*(1+'missing st'!D$12), ""))</f>
        <v>2331.7345934734681</v>
      </c>
      <c r="F12" s="43">
        <f>IF($G12=2012, (payments!F14/eligibles!F14)*(1+'missing st'!E$13),IF($G12=2011, (payments!J14/eligibles!J14)*(1+'missing st'!E$12), ""))</f>
        <v>1577.8010364684624</v>
      </c>
      <c r="G12" s="31">
        <v>2011</v>
      </c>
    </row>
    <row r="13" spans="1:10" x14ac:dyDescent="0.25">
      <c r="A13" s="21" t="s">
        <v>31</v>
      </c>
      <c r="B13" s="27" t="s">
        <v>82</v>
      </c>
      <c r="C13" s="43">
        <f>IF($G13=2012, (payments!C15/eligibles!C15)*(1+'missing st'!B$13),IF($G13=2011, (payments!G15/eligibles!G15)*(1+'missing st'!B$12), ""))</f>
        <v>2362.5991886505785</v>
      </c>
      <c r="D13" s="43">
        <f>IF($G13=2012, (payments!D15/eligibles!D15)*(1+'missing st'!C$13),IF($G13=2011, (payments!H15/eligibles!H15)*(1+'missing st'!C$12), ""))</f>
        <v>9349.2084059285589</v>
      </c>
      <c r="E13" s="43">
        <f>IF($G13=2012, (payments!E15/eligibles!E15)*(1+'missing st'!D$13),IF($G13=2011, (payments!I15/eligibles!I15)*(1+'missing st'!D$12), ""))</f>
        <v>4733.8565929794795</v>
      </c>
      <c r="F13" s="43">
        <f>IF($G13=2012, (payments!F15/eligibles!F15)*(1+'missing st'!E$13),IF($G13=2011, (payments!J15/eligibles!J15)*(1+'missing st'!E$12), ""))</f>
        <v>2252.4876028338244</v>
      </c>
      <c r="G13" s="30">
        <v>2012</v>
      </c>
    </row>
    <row r="14" spans="1:10" x14ac:dyDescent="0.25">
      <c r="A14" s="21" t="s">
        <v>32</v>
      </c>
      <c r="B14" s="27" t="s">
        <v>83</v>
      </c>
      <c r="C14" s="43">
        <f>IF($G14=2012, (payments!C16/eligibles!C16)*(1+'missing st'!B$13),IF($G14=2011, (payments!G16/eligibles!G16)*(1+'missing st'!B$12), ""))</f>
        <v>14490.400266712088</v>
      </c>
      <c r="D14" s="43">
        <f>IF($G14=2012, (payments!D16/eligibles!D16)*(1+'missing st'!C$13),IF($G14=2011, (payments!H16/eligibles!H16)*(1+'missing st'!C$12), ""))</f>
        <v>14537.732998463196</v>
      </c>
      <c r="E14" s="43">
        <f>IF($G14=2012, (payments!E16/eligibles!E16)*(1+'missing st'!D$13),IF($G14=2011, (payments!I16/eligibles!I16)*(1+'missing st'!D$12), ""))</f>
        <v>3598.7951526161614</v>
      </c>
      <c r="F14" s="43">
        <f>IF($G14=2012, (payments!F16/eligibles!F16)*(1+'missing st'!E$13),IF($G14=2011, (payments!J16/eligibles!J16)*(1+'missing st'!E$12), ""))</f>
        <v>2044.7947589324997</v>
      </c>
      <c r="G14" s="31">
        <v>2011</v>
      </c>
    </row>
    <row r="15" spans="1:10" x14ac:dyDescent="0.25">
      <c r="A15" s="21" t="s">
        <v>33</v>
      </c>
      <c r="B15" s="27" t="s">
        <v>84</v>
      </c>
      <c r="C15" s="43">
        <f>(payments!K17/eligibles!K17) *(1+'missing st'!B$11)</f>
        <v>3345.3069251742154</v>
      </c>
      <c r="D15" s="43">
        <f>(payments!L17/eligibles!L17) *(1+'missing st'!C$11)</f>
        <v>7814.9908582209546</v>
      </c>
      <c r="E15" s="43">
        <f>(payments!M17/eligibles!M17) *(1+'missing st'!D$11)</f>
        <v>2525.4808135986427</v>
      </c>
      <c r="F15" s="43">
        <f>(payments!N17/eligibles!N17) *(1+'missing st'!E$11)</f>
        <v>1027.0781761324538</v>
      </c>
      <c r="G15" s="32">
        <v>2010</v>
      </c>
    </row>
    <row r="16" spans="1:10" x14ac:dyDescent="0.25">
      <c r="A16" s="21" t="s">
        <v>34</v>
      </c>
      <c r="B16" s="27" t="s">
        <v>85</v>
      </c>
      <c r="C16" s="43">
        <f>IF($G16=2012, (payments!C18/eligibles!C18)*(1+'missing st'!B$13),IF($G16=2011, (payments!G18/eligibles!G18)*(1+'missing st'!B$12), ""))</f>
        <v>4726.1269439533316</v>
      </c>
      <c r="D16" s="43">
        <f>IF($G16=2012, (payments!D18/eligibles!D18)*(1+'missing st'!C$13),IF($G16=2011, (payments!H18/eligibles!H18)*(1+'missing st'!C$12), ""))</f>
        <v>10643.2461918718</v>
      </c>
      <c r="E16" s="43">
        <f>IF($G16=2012, (payments!E18/eligibles!E18)*(1+'missing st'!D$13),IF($G16=2011, (payments!I18/eligibles!I18)*(1+'missing st'!D$12), ""))</f>
        <v>2109.5547776123794</v>
      </c>
      <c r="F16" s="43">
        <f>IF($G16=2012, (payments!F18/eligibles!F18)*(1+'missing st'!E$13),IF($G16=2011, (payments!J18/eligibles!J18)*(1+'missing st'!E$12), ""))</f>
        <v>1715.6610109902269</v>
      </c>
      <c r="G16" s="31">
        <v>2011</v>
      </c>
    </row>
    <row r="17" spans="1:7" x14ac:dyDescent="0.25">
      <c r="A17" s="21" t="s">
        <v>35</v>
      </c>
      <c r="B17" s="27" t="s">
        <v>86</v>
      </c>
      <c r="C17" s="43">
        <f>IF($G17=2012, (payments!C19/eligibles!C19)*(1+'missing st'!B$13),IF($G17=2011, (payments!G19/eligibles!G19)*(1+'missing st'!B$12), ""))</f>
        <v>7646.419361854515</v>
      </c>
      <c r="D17" s="43">
        <f>IF($G17=2012, (payments!D19/eligibles!D19)*(1+'missing st'!C$13),IF($G17=2011, (payments!H19/eligibles!H19)*(1+'missing st'!C$12), ""))</f>
        <v>15259.351643474141</v>
      </c>
      <c r="E17" s="43">
        <f>IF($G17=2012, (payments!E19/eligibles!E19)*(1+'missing st'!D$13),IF($G17=2011, (payments!I19/eligibles!I19)*(1+'missing st'!D$12), ""))</f>
        <v>3295.4261022015203</v>
      </c>
      <c r="F17" s="43">
        <f>IF($G17=2012, (payments!F19/eligibles!F19)*(1+'missing st'!E$13),IF($G17=2011, (payments!J19/eligibles!J19)*(1+'missing st'!E$12), ""))</f>
        <v>1803.8433534125936</v>
      </c>
      <c r="G17" s="30">
        <v>2012</v>
      </c>
    </row>
    <row r="18" spans="1:7" x14ac:dyDescent="0.25">
      <c r="A18" s="21" t="s">
        <v>36</v>
      </c>
      <c r="B18" s="27" t="s">
        <v>87</v>
      </c>
      <c r="C18" s="43">
        <f>IF($G18=2012, (payments!C20/eligibles!C20)*(1+'missing st'!B$13),IF($G18=2011, (payments!G20/eligibles!G20)*(1+'missing st'!B$12), ""))</f>
        <v>8166.596426519598</v>
      </c>
      <c r="D18" s="43">
        <f>IF($G18=2012, (payments!D20/eligibles!D20)*(1+'missing st'!C$13),IF($G18=2011, (payments!H20/eligibles!H20)*(1+'missing st'!C$12), ""))</f>
        <v>15544.461256426115</v>
      </c>
      <c r="E18" s="43">
        <f>IF($G18=2012, (payments!E20/eligibles!E20)*(1+'missing st'!D$13),IF($G18=2011, (payments!I20/eligibles!I20)*(1+'missing st'!D$12), ""))</f>
        <v>1803.3136485549053</v>
      </c>
      <c r="F18" s="43">
        <f>IF($G18=2012, (payments!F20/eligibles!F20)*(1+'missing st'!E$13),IF($G18=2011, (payments!J20/eligibles!J20)*(1+'missing st'!E$12), ""))</f>
        <v>2130.6755045961886</v>
      </c>
      <c r="G18" s="30">
        <v>2012</v>
      </c>
    </row>
    <row r="19" spans="1:7" x14ac:dyDescent="0.25">
      <c r="A19" s="21" t="s">
        <v>37</v>
      </c>
      <c r="B19" s="27" t="s">
        <v>88</v>
      </c>
      <c r="C19" s="43">
        <f>(payments!K21/eligibles!K21) *(1+'missing st'!B$11)</f>
        <v>8497.9554663149102</v>
      </c>
      <c r="D19" s="43">
        <f>(payments!L21/eligibles!L21) *(1+'missing st'!C$11)</f>
        <v>14069.736298036394</v>
      </c>
      <c r="E19" s="43">
        <f>(payments!M21/eligibles!M21) *(1+'missing st'!D$11)</f>
        <v>3686.9861326052346</v>
      </c>
      <c r="F19" s="43">
        <f>(payments!N21/eligibles!N21) *(1+'missing st'!E$11)</f>
        <v>2307.5955331722703</v>
      </c>
      <c r="G19" s="32">
        <v>2010</v>
      </c>
    </row>
    <row r="20" spans="1:7" x14ac:dyDescent="0.25">
      <c r="A20" s="21" t="s">
        <v>38</v>
      </c>
      <c r="B20" s="27" t="s">
        <v>89</v>
      </c>
      <c r="C20" s="43">
        <f>IF($G20=2012, (payments!C22/eligibles!C22)*(1+'missing st'!B$13),IF($G20=2011, (payments!G22/eligibles!G22)*(1+'missing st'!B$12), ""))</f>
        <v>1893.3303695137115</v>
      </c>
      <c r="D20" s="43">
        <f>IF($G20=2012, (payments!D22/eligibles!D22)*(1+'missing st'!C$13),IF($G20=2011, (payments!H22/eligibles!H22)*(1+'missing st'!C$12), ""))</f>
        <v>9509.00865547596</v>
      </c>
      <c r="E20" s="43">
        <f>IF($G20=2012, (payments!E22/eligibles!E22)*(1+'missing st'!D$13),IF($G20=2011, (payments!I22/eligibles!I22)*(1+'missing st'!D$12), ""))</f>
        <v>4862.4197745990468</v>
      </c>
      <c r="F20" s="43">
        <f>IF($G20=2012, (payments!F22/eligibles!F22)*(1+'missing st'!E$13),IF($G20=2011, (payments!J22/eligibles!J22)*(1+'missing st'!E$12), ""))</f>
        <v>3090.3055797728471</v>
      </c>
      <c r="G20" s="30">
        <v>2012</v>
      </c>
    </row>
    <row r="21" spans="1:7" x14ac:dyDescent="0.25">
      <c r="A21" s="21" t="s">
        <v>39</v>
      </c>
      <c r="B21" s="27" t="s">
        <v>90</v>
      </c>
      <c r="C21" s="43">
        <f>IF($G21=2012, (payments!C23/eligibles!C23)*(1+'missing st'!B$13),IF($G21=2011, (payments!G23/eligibles!G23)*(1+'missing st'!B$12), ""))</f>
        <v>3588.2735185734964</v>
      </c>
      <c r="D21" s="43">
        <f>IF($G21=2012, (payments!D23/eligibles!D23)*(1+'missing st'!C$13),IF($G21=2011, (payments!H23/eligibles!H23)*(1+'missing st'!C$12), ""))</f>
        <v>9113.6955858973706</v>
      </c>
      <c r="E21" s="43">
        <f>IF($G21=2012, (payments!E23/eligibles!E23)*(1+'missing st'!D$13),IF($G21=2011, (payments!I23/eligibles!I23)*(1+'missing st'!D$12), ""))</f>
        <v>2107.8801939046966</v>
      </c>
      <c r="F21" s="43">
        <f>IF($G21=2012, (payments!F23/eligibles!F23)*(1+'missing st'!E$13),IF($G21=2011, (payments!J23/eligibles!J23)*(1+'missing st'!E$12), ""))</f>
        <v>1748.7657361601828</v>
      </c>
      <c r="G21" s="31">
        <v>2011</v>
      </c>
    </row>
    <row r="22" spans="1:7" x14ac:dyDescent="0.25">
      <c r="A22" s="21" t="s">
        <v>40</v>
      </c>
      <c r="B22" s="27" t="s">
        <v>91</v>
      </c>
      <c r="C22" s="43">
        <f>(payments!K24/eligibles!K24) *(1+'missing st'!B$11)</f>
        <v>1474.003571478547</v>
      </c>
      <c r="D22" s="43">
        <f>(payments!L24/eligibles!L24) *(1+'missing st'!C$11)</f>
        <v>6013.8355976317143</v>
      </c>
      <c r="E22" s="43">
        <f>(payments!M24/eligibles!M24) *(1+'missing st'!D$11)</f>
        <v>1551.4523768063311</v>
      </c>
      <c r="F22" s="43">
        <f>(payments!N24/eligibles!N24) *(1+'missing st'!E$11)</f>
        <v>1904.2476448196921</v>
      </c>
      <c r="G22" s="32">
        <v>2010</v>
      </c>
    </row>
    <row r="23" spans="1:7" x14ac:dyDescent="0.25">
      <c r="A23" s="21" t="s">
        <v>41</v>
      </c>
      <c r="B23" s="27" t="s">
        <v>92</v>
      </c>
      <c r="C23" s="43">
        <f>IF($G23=2012, (payments!C25/eligibles!C25)*(1+'missing st'!B$13),IF($G23=2011, (payments!G25/eligibles!G25)*(1+'missing st'!B$12), ""))</f>
        <v>4337.8287778437034</v>
      </c>
      <c r="D23" s="43">
        <f>IF($G23=2012, (payments!D25/eligibles!D25)*(1+'missing st'!C$13),IF($G23=2011, (payments!H25/eligibles!H25)*(1+'missing st'!C$12), ""))</f>
        <v>19861.759750839152</v>
      </c>
      <c r="E23" s="43">
        <f>IF($G23=2012, (payments!E25/eligibles!E25)*(1+'missing st'!D$13),IF($G23=2011, (payments!I25/eligibles!I25)*(1+'missing st'!D$12), ""))</f>
        <v>4195.1266303943084</v>
      </c>
      <c r="F23" s="43">
        <f>IF($G23=2012, (payments!F25/eligibles!F25)*(1+'missing st'!E$13),IF($G23=2011, (payments!J25/eligibles!J25)*(1+'missing st'!E$12), ""))</f>
        <v>2677.2946175833458</v>
      </c>
      <c r="G23" s="30">
        <v>2012</v>
      </c>
    </row>
    <row r="24" spans="1:7" x14ac:dyDescent="0.25">
      <c r="A24" s="21" t="s">
        <v>42</v>
      </c>
      <c r="B24" s="27" t="s">
        <v>93</v>
      </c>
      <c r="C24" s="43">
        <f>IF($G24=2012, (payments!C26/eligibles!C26)*(1+'missing st'!B$13),IF($G24=2011, (payments!G26/eligibles!G26)*(1+'missing st'!B$12), ""))</f>
        <v>7505.8176345701868</v>
      </c>
      <c r="D24" s="43">
        <f>IF($G24=2012, (payments!D26/eligibles!D26)*(1+'missing st'!C$13),IF($G24=2011, (payments!H26/eligibles!H26)*(1+'missing st'!C$12), ""))</f>
        <v>12334.178623761252</v>
      </c>
      <c r="E24" s="43">
        <f>IF($G24=2012, (payments!E26/eligibles!E26)*(1+'missing st'!D$13),IF($G24=2011, (payments!I26/eligibles!I26)*(1+'missing st'!D$12), ""))</f>
        <v>3417.4870218524106</v>
      </c>
      <c r="F24" s="43">
        <f>IF($G24=2012, (payments!F26/eligibles!F26)*(1+'missing st'!E$13),IF($G24=2011, (payments!J26/eligibles!J26)*(1+'missing st'!E$12), ""))</f>
        <v>3558.9604835903988</v>
      </c>
      <c r="G24" s="31">
        <v>2011</v>
      </c>
    </row>
    <row r="25" spans="1:7" x14ac:dyDescent="0.25">
      <c r="A25" s="21" t="s">
        <v>43</v>
      </c>
      <c r="B25" s="27" t="s">
        <v>94</v>
      </c>
      <c r="C25" s="43">
        <f>IF($G25=2012, (payments!C27/eligibles!C27)*(1+'missing st'!B$13),IF($G25=2011, (payments!G27/eligibles!G27)*(1+'missing st'!B$12), ""))</f>
        <v>4934.2710279323637</v>
      </c>
      <c r="D25" s="43">
        <f>IF($G25=2012, (payments!D27/eligibles!D27)*(1+'missing st'!C$13),IF($G25=2011, (payments!H27/eligibles!H27)*(1+'missing st'!C$12), ""))</f>
        <v>13230.812485622075</v>
      </c>
      <c r="E25" s="43">
        <f>IF($G25=2012, (payments!E27/eligibles!E27)*(1+'missing st'!D$13),IF($G25=2011, (payments!I27/eligibles!I27)*(1+'missing st'!D$12), ""))</f>
        <v>3339.0388442143753</v>
      </c>
      <c r="F25" s="43">
        <f>IF($G25=2012, (payments!F27/eligibles!F27)*(1+'missing st'!E$13),IF($G25=2011, (payments!J27/eligibles!J27)*(1+'missing st'!E$12), ""))</f>
        <v>1944.6862878542777</v>
      </c>
      <c r="G25" s="30">
        <v>2012</v>
      </c>
    </row>
    <row r="26" spans="1:7" x14ac:dyDescent="0.25">
      <c r="A26" s="21" t="s">
        <v>44</v>
      </c>
      <c r="B26" s="27" t="s">
        <v>95</v>
      </c>
      <c r="C26" s="43">
        <f>IF($G26=2012, (payments!C28/eligibles!C28)*(1+'missing st'!B$13),IF($G26=2011, (payments!G28/eligibles!G28)*(1+'missing st'!B$12), ""))</f>
        <v>11989.459169364911</v>
      </c>
      <c r="D26" s="43">
        <f>IF($G26=2012, (payments!D28/eligibles!D28)*(1+'missing st'!C$13),IF($G26=2011, (payments!H28/eligibles!H28)*(1+'missing st'!C$12), ""))</f>
        <v>24552.385632315734</v>
      </c>
      <c r="E26" s="43">
        <f>IF($G26=2012, (payments!E28/eligibles!E28)*(1+'missing st'!D$13),IF($G26=2011, (payments!I28/eligibles!I28)*(1+'missing st'!D$12), ""))</f>
        <v>3395.8017294071501</v>
      </c>
      <c r="F26" s="43">
        <f>IF($G26=2012, (payments!F28/eligibles!F28)*(1+'missing st'!E$13),IF($G26=2011, (payments!J28/eligibles!J28)*(1+'missing st'!E$12), ""))</f>
        <v>3494.4849798218288</v>
      </c>
      <c r="G26" s="31">
        <v>2011</v>
      </c>
    </row>
    <row r="27" spans="1:7" x14ac:dyDescent="0.25">
      <c r="A27" s="21" t="s">
        <v>45</v>
      </c>
      <c r="B27" s="27" t="s">
        <v>96</v>
      </c>
      <c r="C27" s="43">
        <f>IF($G27=2012, (payments!C29/eligibles!C29)*(1+'missing st'!B$13),IF($G27=2011, (payments!G29/eligibles!G29)*(1+'missing st'!B$12), ""))</f>
        <v>3746.7445185494748</v>
      </c>
      <c r="D27" s="43">
        <f>IF($G27=2012, (payments!D29/eligibles!D29)*(1+'missing st'!C$13),IF($G27=2011, (payments!H29/eligibles!H29)*(1+'missing st'!C$12), ""))</f>
        <v>9025.6541368853468</v>
      </c>
      <c r="E27" s="43">
        <f>IF($G27=2012, (payments!E29/eligibles!E29)*(1+'missing st'!D$13),IF($G27=2011, (payments!I29/eligibles!I29)*(1+'missing st'!D$12), ""))</f>
        <v>3544.1121563225674</v>
      </c>
      <c r="F27" s="43">
        <f>IF($G27=2012, (payments!F29/eligibles!F29)*(1+'missing st'!E$13),IF($G27=2011, (payments!J29/eligibles!J29)*(1+'missing st'!E$12), ""))</f>
        <v>2180.031104524975</v>
      </c>
      <c r="G27" s="30">
        <v>2012</v>
      </c>
    </row>
    <row r="28" spans="1:7" x14ac:dyDescent="0.25">
      <c r="A28" s="21" t="s">
        <v>46</v>
      </c>
      <c r="B28" s="27" t="s">
        <v>97</v>
      </c>
      <c r="C28" s="43">
        <f>IF($G28=2012, (payments!C30/eligibles!C30)*(1+'missing st'!B$13),IF($G28=2011, (payments!G30/eligibles!G30)*(1+'missing st'!B$12), ""))</f>
        <v>7272.7003510564782</v>
      </c>
      <c r="D28" s="43">
        <f>IF($G28=2012, (payments!D30/eligibles!D30)*(1+'missing st'!C$13),IF($G28=2011, (payments!H30/eligibles!H30)*(1+'missing st'!C$12), ""))</f>
        <v>13295.791261435668</v>
      </c>
      <c r="E28" s="43">
        <f>IF($G28=2012, (payments!E30/eligibles!E30)*(1+'missing st'!D$13),IF($G28=2011, (payments!I30/eligibles!I30)*(1+'missing st'!D$12), ""))</f>
        <v>2537.0922737586652</v>
      </c>
      <c r="F28" s="43">
        <f>IF($G28=2012, (payments!F30/eligibles!F30)*(1+'missing st'!E$13),IF($G28=2011, (payments!J30/eligibles!J30)*(1+'missing st'!E$12), ""))</f>
        <v>2823.3124352998743</v>
      </c>
      <c r="G28" s="30">
        <v>2012</v>
      </c>
    </row>
    <row r="29" spans="1:7" x14ac:dyDescent="0.25">
      <c r="A29" s="21" t="s">
        <v>47</v>
      </c>
      <c r="B29" s="27" t="s">
        <v>98</v>
      </c>
      <c r="C29" s="43">
        <f>IF($G29=2012, (payments!C31/eligibles!C31)*(1+'missing st'!B$13),IF($G29=2011, (payments!G31/eligibles!G31)*(1+'missing st'!B$12), ""))</f>
        <v>4197.0539233154977</v>
      </c>
      <c r="D29" s="43">
        <f>IF($G29=2012, (payments!D31/eligibles!D31)*(1+'missing st'!C$13),IF($G29=2011, (payments!H31/eligibles!H31)*(1+'missing st'!C$12), ""))</f>
        <v>10871.022132755426</v>
      </c>
      <c r="E29" s="43">
        <f>IF($G29=2012, (payments!E31/eligibles!E31)*(1+'missing st'!D$13),IF($G29=2011, (payments!I31/eligibles!I31)*(1+'missing st'!D$12), ""))</f>
        <v>4068.8027971236584</v>
      </c>
      <c r="F29" s="43">
        <f>IF($G29=2012, (payments!F31/eligibles!F31)*(1+'missing st'!E$13),IF($G29=2011, (payments!J31/eligibles!J31)*(1+'missing st'!E$12), ""))</f>
        <v>2842.146743744061</v>
      </c>
      <c r="G29" s="30">
        <v>2012</v>
      </c>
    </row>
    <row r="30" spans="1:7" x14ac:dyDescent="0.25">
      <c r="A30" s="21" t="s">
        <v>48</v>
      </c>
      <c r="B30" s="27" t="s">
        <v>99</v>
      </c>
      <c r="C30" s="43">
        <f>IF($G30=2012, (payments!C32/eligibles!C32)*(1+'missing st'!B$13),IF($G30=2011, (payments!G32/eligibles!G32)*(1+'missing st'!B$12), ""))</f>
        <v>7839.4950490907859</v>
      </c>
      <c r="D30" s="43">
        <f>IF($G30=2012, (payments!D32/eligibles!D32)*(1+'missing st'!C$13),IF($G30=2011, (payments!H32/eligibles!H32)*(1+'missing st'!C$12), ""))</f>
        <v>14888.015254952354</v>
      </c>
      <c r="E30" s="43">
        <f>IF($G30=2012, (payments!E32/eligibles!E32)*(1+'missing st'!D$13),IF($G30=2011, (payments!I32/eligibles!I32)*(1+'missing st'!D$12), ""))</f>
        <v>3842.7806109302983</v>
      </c>
      <c r="F30" s="43">
        <f>IF($G30=2012, (payments!F32/eligibles!F32)*(1+'missing st'!E$13),IF($G30=2011, (payments!J32/eligibles!J32)*(1+'missing st'!E$12), ""))</f>
        <v>2204.7279721717568</v>
      </c>
      <c r="G30" s="31">
        <v>2011</v>
      </c>
    </row>
    <row r="31" spans="1:7" x14ac:dyDescent="0.25">
      <c r="A31" s="21" t="s">
        <v>49</v>
      </c>
      <c r="B31" s="27" t="s">
        <v>100</v>
      </c>
      <c r="C31" s="43">
        <f>IF($G31=2012, (payments!C33/eligibles!C33)*(1+'missing st'!B$13),IF($G31=2011, (payments!G33/eligibles!G33)*(1+'missing st'!B$12), ""))</f>
        <v>3507.6294207581527</v>
      </c>
      <c r="D31" s="43">
        <f>IF($G31=2012, (payments!D33/eligibles!D33)*(1+'missing st'!C$13),IF($G31=2011, (payments!H33/eligibles!H33)*(1+'missing st'!C$12), ""))</f>
        <v>10441.577184614827</v>
      </c>
      <c r="E31" s="43">
        <f>IF($G31=2012, (payments!E33/eligibles!E33)*(1+'missing st'!D$13),IF($G31=2011, (payments!I33/eligibles!I33)*(1+'missing st'!D$12), ""))</f>
        <v>2236.0724566536396</v>
      </c>
      <c r="F31" s="43">
        <f>IF($G31=2012, (payments!F33/eligibles!F33)*(1+'missing st'!E$13),IF($G31=2011, (payments!J33/eligibles!J33)*(1+'missing st'!E$12), ""))</f>
        <v>1985.1528859344917</v>
      </c>
      <c r="G31" s="31">
        <v>2011</v>
      </c>
    </row>
    <row r="32" spans="1:7" x14ac:dyDescent="0.25">
      <c r="A32" s="21" t="s">
        <v>50</v>
      </c>
      <c r="B32" s="27" t="s">
        <v>101</v>
      </c>
      <c r="C32" s="43">
        <f>IF($G32=2012, (payments!C34/eligibles!C34)*(1+'missing st'!B$13),IF($G32=2011, (payments!G34/eligibles!G34)*(1+'missing st'!B$12), ""))</f>
        <v>6883.7497979554373</v>
      </c>
      <c r="D32" s="43">
        <f>IF($G32=2012, (payments!D34/eligibles!D34)*(1+'missing st'!C$13),IF($G32=2011, (payments!H34/eligibles!H34)*(1+'missing st'!C$12), ""))</f>
        <v>14168.681634037393</v>
      </c>
      <c r="E32" s="43">
        <f>IF($G32=2012, (payments!E34/eligibles!E34)*(1+'missing st'!D$13),IF($G32=2011, (payments!I34/eligibles!I34)*(1+'missing st'!D$12), ""))</f>
        <v>3415.0784425804186</v>
      </c>
      <c r="F32" s="43">
        <f>IF($G32=2012, (payments!F34/eligibles!F34)*(1+'missing st'!E$13),IF($G32=2011, (payments!J34/eligibles!J34)*(1+'missing st'!E$12), ""))</f>
        <v>2690.9673719931193</v>
      </c>
      <c r="G32" s="30">
        <v>2012</v>
      </c>
    </row>
    <row r="33" spans="1:7" x14ac:dyDescent="0.25">
      <c r="A33" s="21" t="s">
        <v>51</v>
      </c>
      <c r="B33" s="27" t="s">
        <v>102</v>
      </c>
      <c r="C33" s="43">
        <f>IF($G33=2012, (payments!C35/eligibles!C35)*(1+'missing st'!B$13),IF($G33=2011, (payments!G35/eligibles!G35)*(1+'missing st'!B$12), ""))</f>
        <v>7320.6753811990902</v>
      </c>
      <c r="D33" s="43">
        <f>IF($G33=2012, (payments!D35/eligibles!D35)*(1+'missing st'!C$13),IF($G33=2011, (payments!H35/eligibles!H35)*(1+'missing st'!C$12), ""))</f>
        <v>15399.41890434782</v>
      </c>
      <c r="E33" s="43">
        <f>IF($G33=2012, (payments!E35/eligibles!E35)*(1+'missing st'!D$13),IF($G33=2011, (payments!I35/eligibles!I35)*(1+'missing st'!D$12), ""))</f>
        <v>3852.608472929785</v>
      </c>
      <c r="F33" s="43">
        <f>IF($G33=2012, (payments!F35/eligibles!F35)*(1+'missing st'!E$13),IF($G33=2011, (payments!J35/eligibles!J35)*(1+'missing st'!E$12), ""))</f>
        <v>2420.1457570174794</v>
      </c>
      <c r="G33" s="31">
        <v>2011</v>
      </c>
    </row>
    <row r="34" spans="1:7" x14ac:dyDescent="0.25">
      <c r="A34" s="21" t="s">
        <v>52</v>
      </c>
      <c r="B34" s="27" t="s">
        <v>103</v>
      </c>
      <c r="C34" s="43">
        <f>IF($G34=2012, (payments!C36/eligibles!C36)*(1+'missing st'!B$13),IF($G34=2011, (payments!G36/eligibles!G36)*(1+'missing st'!B$12), ""))</f>
        <v>853.34406893374455</v>
      </c>
      <c r="D34" s="43">
        <f>IF($G34=2012, (payments!D36/eligibles!D36)*(1+'missing st'!C$13),IF($G34=2011, (payments!H36/eligibles!H36)*(1+'missing st'!C$12), ""))</f>
        <v>9460.3287384951764</v>
      </c>
      <c r="E34" s="43">
        <f>IF($G34=2012, (payments!E36/eligibles!E36)*(1+'missing st'!D$13),IF($G34=2011, (payments!I36/eligibles!I36)*(1+'missing st'!D$12), ""))</f>
        <v>3281.2219499308194</v>
      </c>
      <c r="F34" s="43">
        <f>IF($G34=2012, (payments!F36/eligibles!F36)*(1+'missing st'!E$13),IF($G34=2011, (payments!J36/eligibles!J36)*(1+'missing st'!E$12), ""))</f>
        <v>2469.7347175086929</v>
      </c>
      <c r="G34" s="30">
        <v>2012</v>
      </c>
    </row>
    <row r="35" spans="1:7" x14ac:dyDescent="0.25">
      <c r="A35" s="21" t="s">
        <v>53</v>
      </c>
      <c r="B35" s="27" t="s">
        <v>104</v>
      </c>
      <c r="C35" s="43">
        <f>IF($G35=2012, (payments!C37/eligibles!C37)*(1+'missing st'!B$13),IF($G35=2011, (payments!G37/eligibles!G37)*(1+'missing st'!B$12), ""))</f>
        <v>12336.544849668988</v>
      </c>
      <c r="D35" s="43">
        <f>IF($G35=2012, (payments!D37/eligibles!D37)*(1+'missing st'!C$13),IF($G35=2011, (payments!H37/eligibles!H37)*(1+'missing st'!C$12), ""))</f>
        <v>21304.491334054172</v>
      </c>
      <c r="E35" s="43">
        <f>IF($G35=2012, (payments!E37/eligibles!E37)*(1+'missing st'!D$13),IF($G35=2011, (payments!I37/eligibles!I37)*(1+'missing st'!D$12), ""))</f>
        <v>4415.5411180127148</v>
      </c>
      <c r="F35" s="43">
        <f>IF($G35=2012, (payments!F37/eligibles!F37)*(1+'missing st'!E$13),IF($G35=2011, (payments!J37/eligibles!J37)*(1+'missing st'!E$12), ""))</f>
        <v>2749.9057915482076</v>
      </c>
      <c r="G35" s="31">
        <v>2011</v>
      </c>
    </row>
    <row r="36" spans="1:7" x14ac:dyDescent="0.25">
      <c r="A36" s="21" t="s">
        <v>54</v>
      </c>
      <c r="B36" s="27" t="s">
        <v>105</v>
      </c>
      <c r="C36" s="43">
        <f>IF($G36=2012, (payments!C38/eligibles!C38)*(1+'missing st'!B$13),IF($G36=2011, (payments!G38/eligibles!G38)*(1+'missing st'!B$12), ""))</f>
        <v>4520.9924639012052</v>
      </c>
      <c r="D36" s="43">
        <f>IF($G36=2012, (payments!D38/eligibles!D38)*(1+'missing st'!C$13),IF($G36=2011, (payments!H38/eligibles!H38)*(1+'missing st'!C$12), ""))</f>
        <v>11367.174694320289</v>
      </c>
      <c r="E36" s="43">
        <f>IF($G36=2012, (payments!E38/eligibles!E38)*(1+'missing st'!D$13),IF($G36=2011, (payments!I38/eligibles!I38)*(1+'missing st'!D$12), ""))</f>
        <v>3125.8409582428094</v>
      </c>
      <c r="F36" s="43">
        <f>IF($G36=2012, (payments!F38/eligibles!F38)*(1+'missing st'!E$13),IF($G36=2011, (payments!J38/eligibles!J38)*(1+'missing st'!E$12), ""))</f>
        <v>2282.9545173197853</v>
      </c>
      <c r="G36" s="31">
        <v>2011</v>
      </c>
    </row>
    <row r="37" spans="1:7" x14ac:dyDescent="0.25">
      <c r="A37" s="21" t="s">
        <v>55</v>
      </c>
      <c r="B37" s="27" t="s">
        <v>106</v>
      </c>
      <c r="C37" s="43">
        <f>IF($G37=2012, (payments!C39/eligibles!C39)*(1+'missing st'!B$13),IF($G37=2011, (payments!G39/eligibles!G39)*(1+'missing st'!B$12), ""))</f>
        <v>4184.620341135852</v>
      </c>
      <c r="D37" s="43">
        <f>IF($G37=2012, (payments!D39/eligibles!D39)*(1+'missing st'!C$13),IF($G37=2011, (payments!H39/eligibles!H39)*(1+'missing st'!C$12), ""))</f>
        <v>17388.990455814564</v>
      </c>
      <c r="E37" s="43">
        <f>IF($G37=2012, (payments!E39/eligibles!E39)*(1+'missing st'!D$13),IF($G37=2011, (payments!I39/eligibles!I39)*(1+'missing st'!D$12), ""))</f>
        <v>3883.0974670186356</v>
      </c>
      <c r="F37" s="43">
        <f>IF($G37=2012, (payments!F39/eligibles!F39)*(1+'missing st'!E$13),IF($G37=2011, (payments!J39/eligibles!J39)*(1+'missing st'!E$12), ""))</f>
        <v>2769.8552929624084</v>
      </c>
      <c r="G37" s="31">
        <v>2011</v>
      </c>
    </row>
    <row r="38" spans="1:7" x14ac:dyDescent="0.25">
      <c r="A38" s="21" t="s">
        <v>56</v>
      </c>
      <c r="B38" s="27" t="s">
        <v>107</v>
      </c>
      <c r="C38" s="43">
        <f>IF($G38=2012, (payments!C40/eligibles!C40)*(1+'missing st'!B$13),IF($G38=2011, (payments!G40/eligibles!G40)*(1+'missing st'!B$12), ""))</f>
        <v>9675.1180991177971</v>
      </c>
      <c r="D38" s="43">
        <f>IF($G38=2012, (payments!D40/eligibles!D40)*(1+'missing st'!C$13),IF($G38=2011, (payments!H40/eligibles!H40)*(1+'missing st'!C$12), ""))</f>
        <v>15131.069231030577</v>
      </c>
      <c r="E38" s="43">
        <f>IF($G38=2012, (payments!E40/eligibles!E40)*(1+'missing st'!D$13),IF($G38=2011, (payments!I40/eligibles!I40)*(1+'missing st'!D$12), ""))</f>
        <v>4176.3641942452432</v>
      </c>
      <c r="F38" s="43">
        <f>IF($G38=2012, (payments!F40/eligibles!F40)*(1+'missing st'!E$13),IF($G38=2011, (payments!J40/eligibles!J40)*(1+'missing st'!E$12), ""))</f>
        <v>2322.7804089242495</v>
      </c>
      <c r="G38" s="31">
        <v>2011</v>
      </c>
    </row>
    <row r="39" spans="1:7" x14ac:dyDescent="0.25">
      <c r="A39" s="21" t="s">
        <v>57</v>
      </c>
      <c r="B39" s="27" t="s">
        <v>108</v>
      </c>
      <c r="C39" s="43">
        <f>(payments!K41/eligibles!K41) *(1+'missing st'!B$11)</f>
        <v>4694.1284026652474</v>
      </c>
      <c r="D39" s="43">
        <f>(payments!L41/eligibles!L41) *(1+'missing st'!C$11)</f>
        <v>11265.266874740706</v>
      </c>
      <c r="E39" s="43">
        <f>(payments!M41/eligibles!M41) *(1+'missing st'!D$11)</f>
        <v>2539.8018440923847</v>
      </c>
      <c r="F39" s="43">
        <f>(payments!N41/eligibles!N41) *(1+'missing st'!E$11)</f>
        <v>2330.3674368586394</v>
      </c>
      <c r="G39" s="32">
        <v>2010</v>
      </c>
    </row>
    <row r="40" spans="1:7" x14ac:dyDescent="0.25">
      <c r="A40" s="21" t="s">
        <v>58</v>
      </c>
      <c r="B40" s="27" t="s">
        <v>109</v>
      </c>
      <c r="C40" s="43">
        <f>IF($G40=2012, (payments!C42/eligibles!C42)*(1+'missing st'!B$13),IF($G40=2011, (payments!G42/eligibles!G42)*(1+'missing st'!B$12), ""))</f>
        <v>6537.2821473345866</v>
      </c>
      <c r="D40" s="43">
        <f>IF($G40=2012, (payments!D42/eligibles!D42)*(1+'missing st'!C$13),IF($G40=2011, (payments!H42/eligibles!H42)*(1+'missing st'!C$12), ""))</f>
        <v>11872.132295322695</v>
      </c>
      <c r="E40" s="43">
        <f>IF($G40=2012, (payments!E42/eligibles!E42)*(1+'missing st'!D$13),IF($G40=2011, (payments!I42/eligibles!I42)*(1+'missing st'!D$12), ""))</f>
        <v>5159.0873532444866</v>
      </c>
      <c r="F40" s="43">
        <f>IF($G40=2012, (payments!F42/eligibles!F42)*(1+'missing st'!E$13),IF($G40=2011, (payments!J42/eligibles!J42)*(1+'missing st'!E$12), ""))</f>
        <v>2140.9911897355933</v>
      </c>
      <c r="G40" s="30">
        <v>2012</v>
      </c>
    </row>
    <row r="41" spans="1:7" x14ac:dyDescent="0.25">
      <c r="A41" s="21" t="s">
        <v>59</v>
      </c>
      <c r="B41" s="27" t="s">
        <v>110</v>
      </c>
      <c r="C41" s="43">
        <f>IF($G41=2012, (payments!C43/eligibles!C43)*(1+'missing st'!B$13),IF($G41=2011, (payments!G43/eligibles!G43)*(1+'missing st'!B$12), ""))</f>
        <v>5736.6400988988344</v>
      </c>
      <c r="D41" s="43">
        <f>IF($G41=2012, (payments!D43/eligibles!D43)*(1+'missing st'!C$13),IF($G41=2011, (payments!H43/eligibles!H43)*(1+'missing st'!C$12), ""))</f>
        <v>12950.742618900842</v>
      </c>
      <c r="E41" s="43">
        <f>IF($G41=2012, (payments!E43/eligibles!E43)*(1+'missing st'!D$13),IF($G41=2011, (payments!I43/eligibles!I43)*(1+'missing st'!D$12), ""))</f>
        <v>3451.1413745275986</v>
      </c>
      <c r="F41" s="43">
        <f>IF($G41=2012, (payments!F43/eligibles!F43)*(1+'missing st'!E$13),IF($G41=2011, (payments!J43/eligibles!J43)*(1+'missing st'!E$12), ""))</f>
        <v>3239.8482406917929</v>
      </c>
      <c r="G41" s="31">
        <v>2011</v>
      </c>
    </row>
    <row r="42" spans="1:7" x14ac:dyDescent="0.25">
      <c r="A42" s="21" t="s">
        <v>60</v>
      </c>
      <c r="B42" s="27" t="s">
        <v>111</v>
      </c>
      <c r="C42" s="43">
        <f>IF($G42=2012, (payments!C44/eligibles!C44)*(1+'missing st'!B$13),IF($G42=2011, (payments!G44/eligibles!G44)*(1+'missing st'!B$12), ""))</f>
        <v>5189.7154709751621</v>
      </c>
      <c r="D42" s="43">
        <f>IF($G42=2012, (payments!D44/eligibles!D44)*(1+'missing st'!C$13),IF($G42=2011, (payments!H44/eligibles!H44)*(1+'missing st'!C$12), ""))</f>
        <v>12026.448927305433</v>
      </c>
      <c r="E42" s="43">
        <f>IF($G42=2012, (payments!E44/eligibles!E44)*(1+'missing st'!D$13),IF($G42=2011, (payments!I44/eligibles!I44)*(1+'missing st'!D$12), ""))</f>
        <v>3828.6214743797805</v>
      </c>
      <c r="F42" s="43">
        <f>IF($G42=2012, (payments!F44/eligibles!F44)*(1+'missing st'!E$13),IF($G42=2011, (payments!J44/eligibles!J44)*(1+'missing st'!E$12), ""))</f>
        <v>3088.0535637447861</v>
      </c>
      <c r="G42" s="31">
        <v>2011</v>
      </c>
    </row>
    <row r="43" spans="1:7" x14ac:dyDescent="0.25">
      <c r="A43" s="21" t="s">
        <v>61</v>
      </c>
      <c r="B43" s="27" t="s">
        <v>112</v>
      </c>
      <c r="C43" s="43">
        <f>IF($G43=2012, (payments!C45/eligibles!C45)*(1+'missing st'!B$13),IF($G43=2011, (payments!G45/eligibles!G45)*(1+'missing st'!B$12), ""))</f>
        <v>3654.3327166060853</v>
      </c>
      <c r="D43" s="43">
        <f>IF($G43=2012, (payments!D45/eligibles!D45)*(1+'missing st'!C$13),IF($G43=2011, (payments!H45/eligibles!H45)*(1+'missing st'!C$12), ""))</f>
        <v>9764.2946538272845</v>
      </c>
      <c r="E43" s="43">
        <f>IF($G43=2012, (payments!E45/eligibles!E45)*(1+'missing st'!D$13),IF($G43=2011, (payments!I45/eligibles!I45)*(1+'missing st'!D$12), ""))</f>
        <v>3425.1848744336025</v>
      </c>
      <c r="F43" s="43">
        <f>IF($G43=2012, (payments!F45/eligibles!F45)*(1+'missing st'!E$13),IF($G43=2011, (payments!J45/eligibles!J45)*(1+'missing st'!E$12), ""))</f>
        <v>2072.5641445845426</v>
      </c>
      <c r="G43" s="31">
        <v>2011</v>
      </c>
    </row>
    <row r="44" spans="1:7" x14ac:dyDescent="0.25">
      <c r="A44" s="21" t="s">
        <v>62</v>
      </c>
      <c r="B44" s="27" t="s">
        <v>113</v>
      </c>
      <c r="C44" s="43">
        <f>IF($G44=2012, (payments!C46/eligibles!C46)*(1+'missing st'!B$13),IF($G44=2011, (payments!G46/eligibles!G46)*(1+'missing st'!B$12), ""))</f>
        <v>3709.5947351682075</v>
      </c>
      <c r="D44" s="43">
        <f>IF($G44=2012, (payments!D46/eligibles!D46)*(1+'missing st'!C$13),IF($G44=2011, (payments!H46/eligibles!H46)*(1+'missing st'!C$12), ""))</f>
        <v>13936.01957593171</v>
      </c>
      <c r="E44" s="43">
        <f>IF($G44=2012, (payments!E46/eligibles!E46)*(1+'missing st'!D$13),IF($G44=2011, (payments!I46/eligibles!I46)*(1+'missing st'!D$12), ""))</f>
        <v>3919.146991134267</v>
      </c>
      <c r="F44" s="43">
        <f>IF($G44=2012, (payments!F46/eligibles!F46)*(1+'missing st'!E$13),IF($G44=2011, (payments!J46/eligibles!J46)*(1+'missing st'!E$12), ""))</f>
        <v>2404.3786532840254</v>
      </c>
      <c r="G44" s="30">
        <v>2012</v>
      </c>
    </row>
    <row r="45" spans="1:7" x14ac:dyDescent="0.25">
      <c r="A45" s="21" t="s">
        <v>63</v>
      </c>
      <c r="B45" s="27" t="s">
        <v>114</v>
      </c>
      <c r="C45" s="43">
        <f>IF($G45=2012, (payments!C47/eligibles!C47)*(1+'missing st'!B$13),IF($G45=2011, (payments!G47/eligibles!G47)*(1+'missing st'!B$12), ""))</f>
        <v>22885.952833384959</v>
      </c>
      <c r="D45" s="43">
        <f>IF($G45=2012, (payments!D47/eligibles!D47)*(1+'missing st'!C$13),IF($G45=2011, (payments!H47/eligibles!H47)*(1+'missing st'!C$12), ""))</f>
        <v>15159.632515757439</v>
      </c>
      <c r="E45" s="43">
        <f>IF($G45=2012, (payments!E47/eligibles!E47)*(1+'missing st'!D$13),IF($G45=2011, (payments!I47/eligibles!I47)*(1+'missing st'!D$12), ""))</f>
        <v>7508.0380407060265</v>
      </c>
      <c r="F45" s="43">
        <f>IF($G45=2012, (payments!F47/eligibles!F47)*(1+'missing st'!E$13),IF($G45=2011, (payments!J47/eligibles!J47)*(1+'missing st'!E$12), ""))</f>
        <v>4027.1651594495443</v>
      </c>
      <c r="G45" s="30">
        <v>2012</v>
      </c>
    </row>
    <row r="46" spans="1:7" x14ac:dyDescent="0.25">
      <c r="A46" s="21" t="s">
        <v>64</v>
      </c>
      <c r="B46" s="27" t="s">
        <v>115</v>
      </c>
      <c r="C46" s="43">
        <f>IF($G46=2012, (payments!C48/eligibles!C48)*(1+'missing st'!B$13),IF($G46=2011, (payments!G48/eligibles!G48)*(1+'missing st'!B$12), ""))</f>
        <v>5065.8262946155428</v>
      </c>
      <c r="D46" s="43">
        <f>IF($G46=2012, (payments!D48/eligibles!D48)*(1+'missing st'!C$13),IF($G46=2011, (payments!H48/eligibles!H48)*(1+'missing st'!C$12), ""))</f>
        <v>11687.592949879749</v>
      </c>
      <c r="E46" s="43">
        <f>IF($G46=2012, (payments!E48/eligibles!E48)*(1+'missing st'!D$13),IF($G46=2011, (payments!I48/eligibles!I48)*(1+'missing st'!D$12), ""))</f>
        <v>2344.3410640300872</v>
      </c>
      <c r="F46" s="43">
        <f>IF($G46=2012, (payments!F48/eligibles!F48)*(1+'missing st'!E$13),IF($G46=2011, (payments!J48/eligibles!J48)*(1+'missing st'!E$12), ""))</f>
        <v>2649.7081581493158</v>
      </c>
      <c r="G46" s="31">
        <v>2011</v>
      </c>
    </row>
    <row r="47" spans="1:7" x14ac:dyDescent="0.25">
      <c r="A47" s="21" t="s">
        <v>65</v>
      </c>
      <c r="B47" s="27" t="s">
        <v>116</v>
      </c>
      <c r="C47" s="43">
        <f>(payments!K49/eligibles!K49) *(1+'missing st'!B$11)</f>
        <v>5455.7147307767209</v>
      </c>
      <c r="D47" s="43">
        <f>(payments!L49/eligibles!L49) *(1+'missing st'!C$11)</f>
        <v>15913.147091357507</v>
      </c>
      <c r="E47" s="43">
        <f>(payments!M49/eligibles!M49) *(1+'missing st'!D$11)</f>
        <v>2557.5732535836196</v>
      </c>
      <c r="F47" s="43">
        <f>(payments!N49/eligibles!N49) *(1+'missing st'!E$11)</f>
        <v>2104.8155184724005</v>
      </c>
      <c r="G47" s="32">
        <v>2010</v>
      </c>
    </row>
    <row r="48" spans="1:7" x14ac:dyDescent="0.25">
      <c r="A48" s="21" t="s">
        <v>66</v>
      </c>
      <c r="B48" s="27" t="s">
        <v>117</v>
      </c>
      <c r="C48" s="43">
        <f>IF($G48=2012, (payments!C50/eligibles!C50)*(1+'missing st'!B$13),IF($G48=2011, (payments!G50/eligibles!G50)*(1+'missing st'!B$12), ""))</f>
        <v>4836.2175771232023</v>
      </c>
      <c r="D48" s="43">
        <f>IF($G48=2012, (payments!D50/eligibles!D50)*(1+'missing st'!C$13),IF($G48=2011, (payments!H50/eligibles!H50)*(1+'missing st'!C$12), ""))</f>
        <v>18153.254384677784</v>
      </c>
      <c r="E48" s="43">
        <f>IF($G48=2012, (payments!E50/eligibles!E50)*(1+'missing st'!D$13),IF($G48=2011, (payments!I50/eligibles!I50)*(1+'missing st'!D$12), ""))</f>
        <v>3145.7253351492809</v>
      </c>
      <c r="F48" s="43">
        <f>IF($G48=2012, (payments!F50/eligibles!F50)*(1+'missing st'!E$13),IF($G48=2011, (payments!J50/eligibles!J50)*(1+'missing st'!E$12), ""))</f>
        <v>3411.6156647286243</v>
      </c>
      <c r="G48" s="30">
        <v>2012</v>
      </c>
    </row>
    <row r="49" spans="1:7" x14ac:dyDescent="0.25">
      <c r="A49" s="21" t="s">
        <v>67</v>
      </c>
      <c r="B49" s="27" t="s">
        <v>118</v>
      </c>
      <c r="C49" s="43">
        <f>IF($G49=2012, (payments!C51/eligibles!C51)*(1+'missing st'!B$13),IF($G49=2011, (payments!G51/eligibles!G51)*(1+'missing st'!B$12), ""))</f>
        <v>5138.838922734707</v>
      </c>
      <c r="D49" s="43">
        <f>IF($G49=2012, (payments!D51/eligibles!D51)*(1+'missing st'!C$13),IF($G49=2011, (payments!H51/eligibles!H51)*(1+'missing st'!C$12), ""))</f>
        <v>12942.406893177102</v>
      </c>
      <c r="E49" s="43">
        <f>IF($G49=2012, (payments!E51/eligibles!E51)*(1+'missing st'!D$13),IF($G49=2011, (payments!I51/eligibles!I51)*(1+'missing st'!D$12), ""))</f>
        <v>3701.2357296211403</v>
      </c>
      <c r="F49" s="43">
        <f>IF($G49=2012, (payments!F51/eligibles!F51)*(1+'missing st'!E$13),IF($G49=2011, (payments!J51/eligibles!J51)*(1+'missing st'!E$12), ""))</f>
        <v>2236.6146410455613</v>
      </c>
      <c r="G49" s="30">
        <v>2012</v>
      </c>
    </row>
    <row r="50" spans="1:7" x14ac:dyDescent="0.25">
      <c r="A50" s="21" t="s">
        <v>68</v>
      </c>
      <c r="B50" s="27" t="s">
        <v>119</v>
      </c>
      <c r="C50" s="43">
        <f>IF($G50=2012, (payments!C52/eligibles!C52)*(1+'missing st'!B$13),IF($G50=2011, (payments!G52/eligibles!G52)*(1+'missing st'!B$12), ""))</f>
        <v>7306.3182246747383</v>
      </c>
      <c r="D50" s="43">
        <f>IF($G50=2012, (payments!D52/eligibles!D52)*(1+'missing st'!C$13),IF($G50=2011, (payments!H52/eligibles!H52)*(1+'missing st'!C$12), ""))</f>
        <v>12035.177506735441</v>
      </c>
      <c r="E50" s="43">
        <f>IF($G50=2012, (payments!E52/eligibles!E52)*(1+'missing st'!D$13),IF($G50=2011, (payments!I52/eligibles!I52)*(1+'missing st'!D$12), ""))</f>
        <v>3194.559948255258</v>
      </c>
      <c r="F50" s="43">
        <f>IF($G50=2012, (payments!F52/eligibles!F52)*(1+'missing st'!E$13),IF($G50=2011, (payments!J52/eligibles!J52)*(1+'missing st'!E$12), ""))</f>
        <v>1830.4207024737723</v>
      </c>
      <c r="G50" s="30">
        <v>2012</v>
      </c>
    </row>
    <row r="51" spans="1:7" x14ac:dyDescent="0.25">
      <c r="A51" s="21" t="s">
        <v>69</v>
      </c>
      <c r="B51" s="27" t="s">
        <v>120</v>
      </c>
      <c r="C51" s="43">
        <f>IF($G51=2012, (payments!C53/eligibles!C53)*(1+'missing st'!B$13),IF($G51=2011, (payments!G53/eligibles!G53)*(1+'missing st'!B$12), ""))</f>
        <v>4714.6252075218217</v>
      </c>
      <c r="D51" s="43">
        <f>IF($G51=2012, (payments!D53/eligibles!D53)*(1+'missing st'!C$13),IF($G51=2011, (payments!H53/eligibles!H53)*(1+'missing st'!C$12), ""))</f>
        <v>10564.592135547355</v>
      </c>
      <c r="E51" s="43">
        <f>IF($G51=2012, (payments!E53/eligibles!E53)*(1+'missing st'!D$13),IF($G51=2011, (payments!I53/eligibles!I53)*(1+'missing st'!D$12), ""))</f>
        <v>4110.2547240829772</v>
      </c>
      <c r="F51" s="43">
        <f>IF($G51=2012, (payments!F53/eligibles!F53)*(1+'missing st'!E$13),IF($G51=2011, (payments!J53/eligibles!J53)*(1+'missing st'!E$12), ""))</f>
        <v>2351.3656711879926</v>
      </c>
      <c r="G51" s="30">
        <v>2012</v>
      </c>
    </row>
    <row r="52" spans="1:7" x14ac:dyDescent="0.25">
      <c r="A52" s="21" t="s">
        <v>70</v>
      </c>
      <c r="B52" s="27" t="s">
        <v>121</v>
      </c>
      <c r="C52" s="43">
        <f>IF($G52=2012, (payments!C54/eligibles!C54)*(1+'missing st'!B$13),IF($G52=2011, (payments!G54/eligibles!G54)*(1+'missing st'!B$12), ""))</f>
        <v>7814.9339868657562</v>
      </c>
      <c r="D52" s="43">
        <f>IF($G52=2012, (payments!D54/eligibles!D54)*(1+'missing st'!C$13),IF($G52=2011, (payments!H54/eligibles!H54)*(1+'missing st'!C$12), ""))</f>
        <v>12058.440162095683</v>
      </c>
      <c r="E52" s="43">
        <f>IF($G52=2012, (payments!E54/eligibles!E54)*(1+'missing st'!D$13),IF($G52=2011, (payments!I54/eligibles!I54)*(1+'missing st'!D$12), ""))</f>
        <v>2429.5146785710745</v>
      </c>
      <c r="F52" s="43">
        <f>IF($G52=2012, (payments!F54/eligibles!F54)*(1+'missing st'!E$13),IF($G52=2011, (payments!J54/eligibles!J54)*(1+'missing st'!E$12), ""))</f>
        <v>1448.9941583707971</v>
      </c>
      <c r="G52" s="31">
        <v>2011</v>
      </c>
    </row>
    <row r="53" spans="1:7" x14ac:dyDescent="0.25">
      <c r="A53" s="21" t="s">
        <v>71</v>
      </c>
      <c r="B53" s="27" t="s">
        <v>122</v>
      </c>
      <c r="C53" s="43">
        <f>IF($G53=2012, (payments!C55/eligibles!C55)*(1+'missing st'!B$13),IF($G53=2011, (payments!G55/eligibles!G55)*(1+'missing st'!B$12), ""))</f>
        <v>15403.777787018269</v>
      </c>
      <c r="D53" s="43">
        <f>IF($G53=2012, (payments!D55/eligibles!D55)*(1+'missing st'!C$13),IF($G53=2011, (payments!H55/eligibles!H55)*(1+'missing st'!C$12), ""))</f>
        <v>22313.474000847214</v>
      </c>
      <c r="E53" s="43">
        <f>IF($G53=2012, (payments!E55/eligibles!E55)*(1+'missing st'!D$13),IF($G53=2011, (payments!I55/eligibles!I55)*(1+'missing st'!D$12), ""))</f>
        <v>4801.4420934643995</v>
      </c>
      <c r="F53" s="43">
        <f>IF($G53=2012, (payments!F55/eligibles!F55)*(1+'missing st'!E$13),IF($G53=2011, (payments!J55/eligibles!J55)*(1+'missing st'!E$12), ""))</f>
        <v>2350.0640864080187</v>
      </c>
      <c r="G53" s="30">
        <v>2012</v>
      </c>
    </row>
  </sheetData>
  <mergeCells count="3">
    <mergeCell ref="C1:F1"/>
    <mergeCell ref="A1:B1"/>
    <mergeCell ref="A2:B2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43" sqref="C43"/>
    </sheetView>
  </sheetViews>
  <sheetFormatPr defaultRowHeight="12" x14ac:dyDescent="0.2"/>
  <cols>
    <col min="1" max="1" width="23.85546875" style="2" customWidth="1"/>
    <col min="2" max="2" width="12.140625" style="2" customWidth="1"/>
    <col min="3" max="3" width="22" style="2" customWidth="1"/>
    <col min="4" max="4" width="17.7109375" style="2" customWidth="1"/>
    <col min="5" max="5" width="15.28515625" style="2" customWidth="1"/>
    <col min="6" max="16384" width="9.140625" style="2"/>
  </cols>
  <sheetData>
    <row r="1" spans="1:5" x14ac:dyDescent="0.2">
      <c r="A1" s="1" t="s">
        <v>0</v>
      </c>
    </row>
    <row r="2" spans="1:5" x14ac:dyDescent="0.2">
      <c r="A2" s="1" t="s">
        <v>1</v>
      </c>
    </row>
    <row r="3" spans="1:5" x14ac:dyDescent="0.2">
      <c r="A3" s="1" t="s">
        <v>2</v>
      </c>
    </row>
    <row r="4" spans="1:5" ht="12.75" thickBot="1" x14ac:dyDescent="0.25"/>
    <row r="5" spans="1:5" ht="14.25" x14ac:dyDescent="0.2">
      <c r="A5" s="52" t="s">
        <v>12</v>
      </c>
      <c r="B5" s="53"/>
      <c r="C5" s="53"/>
      <c r="D5" s="53"/>
      <c r="E5" s="54"/>
    </row>
    <row r="6" spans="1:5" x14ac:dyDescent="0.2">
      <c r="A6" s="3" t="s">
        <v>3</v>
      </c>
      <c r="B6" s="4" t="s">
        <v>4</v>
      </c>
      <c r="C6" s="4" t="s">
        <v>5</v>
      </c>
      <c r="D6" s="4" t="s">
        <v>6</v>
      </c>
      <c r="E6" s="5" t="s">
        <v>7</v>
      </c>
    </row>
    <row r="7" spans="1:5" x14ac:dyDescent="0.2">
      <c r="A7" s="6" t="s">
        <v>8</v>
      </c>
      <c r="B7" s="7">
        <v>15470</v>
      </c>
      <c r="C7" s="7">
        <v>17494</v>
      </c>
      <c r="D7" s="7">
        <v>4058</v>
      </c>
      <c r="E7" s="7">
        <v>2598</v>
      </c>
    </row>
    <row r="8" spans="1:5" x14ac:dyDescent="0.2">
      <c r="A8" s="8">
        <v>2011</v>
      </c>
      <c r="B8" s="7">
        <v>15803</v>
      </c>
      <c r="C8" s="7">
        <v>17950</v>
      </c>
      <c r="D8" s="7">
        <v>4206</v>
      </c>
      <c r="E8" s="7">
        <v>2630</v>
      </c>
    </row>
    <row r="9" spans="1:5" x14ac:dyDescent="0.2">
      <c r="A9" s="8">
        <v>2012</v>
      </c>
      <c r="B9" s="7">
        <v>15688</v>
      </c>
      <c r="C9" s="7">
        <v>17255</v>
      </c>
      <c r="D9" s="7">
        <v>4101</v>
      </c>
      <c r="E9" s="7">
        <v>2700</v>
      </c>
    </row>
    <row r="10" spans="1:5" x14ac:dyDescent="0.2">
      <c r="A10" s="8">
        <v>2013</v>
      </c>
      <c r="B10" s="7">
        <v>16162</v>
      </c>
      <c r="C10" s="7">
        <v>18089</v>
      </c>
      <c r="D10" s="7">
        <v>4381</v>
      </c>
      <c r="E10" s="7">
        <v>2889</v>
      </c>
    </row>
    <row r="11" spans="1:5" x14ac:dyDescent="0.2">
      <c r="A11" s="33" t="s">
        <v>9</v>
      </c>
      <c r="B11" s="34">
        <f>(B10-B7)/B7</f>
        <v>4.4731738849385909E-2</v>
      </c>
      <c r="C11" s="35">
        <f>(C10-C7)/C7</f>
        <v>3.4011661140962615E-2</v>
      </c>
      <c r="D11" s="35">
        <f t="shared" ref="D11:E11" si="0">(D10-D7)/D7</f>
        <v>7.9595860029571211E-2</v>
      </c>
      <c r="E11" s="35">
        <f t="shared" si="0"/>
        <v>0.11200923787528869</v>
      </c>
    </row>
    <row r="12" spans="1:5" ht="12.75" thickBot="1" x14ac:dyDescent="0.25">
      <c r="A12" s="36" t="s">
        <v>11</v>
      </c>
      <c r="B12" s="37">
        <f>(B10-B8)/B8</f>
        <v>2.2717205593874582E-2</v>
      </c>
      <c r="C12" s="38">
        <f>(C10-C8)/C8</f>
        <v>7.7437325905292476E-3</v>
      </c>
      <c r="D12" s="38">
        <f t="shared" ref="D12:E12" si="1">(D10-D8)/D8</f>
        <v>4.1607227769852595E-2</v>
      </c>
      <c r="E12" s="38">
        <f t="shared" si="1"/>
        <v>9.8479087452471484E-2</v>
      </c>
    </row>
    <row r="13" spans="1:5" ht="12.75" thickBot="1" x14ac:dyDescent="0.25">
      <c r="A13" s="39" t="s">
        <v>10</v>
      </c>
      <c r="B13" s="40">
        <f>(B10-B9)/B9</f>
        <v>3.0214176440591534E-2</v>
      </c>
      <c r="C13" s="41">
        <f>(C10-C9)/C9</f>
        <v>4.8333816285134744E-2</v>
      </c>
      <c r="D13" s="41">
        <f t="shared" ref="D13:E13" si="2">(D10-D9)/D9</f>
        <v>6.8276030236527674E-2</v>
      </c>
      <c r="E13" s="41">
        <f t="shared" si="2"/>
        <v>7.0000000000000007E-2</v>
      </c>
    </row>
    <row r="17" spans="1:11" x14ac:dyDescent="0.2">
      <c r="A17" s="51" t="s">
        <v>126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</row>
    <row r="18" spans="1:11" x14ac:dyDescent="0.2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</row>
    <row r="19" spans="1:11" ht="15" customHeight="1" x14ac:dyDescent="0.2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</row>
    <row r="20" spans="1:11" ht="27" hidden="1" customHeight="1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</row>
  </sheetData>
  <mergeCells count="2">
    <mergeCell ref="A17:K20"/>
    <mergeCell ref="A5:E5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D20" sqref="D20"/>
    </sheetView>
  </sheetViews>
  <sheetFormatPr defaultRowHeight="15" x14ac:dyDescent="0.25"/>
  <cols>
    <col min="1" max="1" width="20.140625" bestFit="1" customWidth="1"/>
    <col min="2" max="2" width="4.140625" bestFit="1" customWidth="1"/>
    <col min="3" max="3" width="7" bestFit="1" customWidth="1"/>
    <col min="4" max="4" width="16.140625" bestFit="1" customWidth="1"/>
    <col min="5" max="5" width="12" bestFit="1" customWidth="1"/>
    <col min="6" max="6" width="14" bestFit="1" customWidth="1"/>
    <col min="7" max="7" width="7" bestFit="1" customWidth="1"/>
    <col min="8" max="8" width="16.140625" bestFit="1" customWidth="1"/>
    <col min="9" max="9" width="12" bestFit="1" customWidth="1"/>
    <col min="10" max="10" width="14" bestFit="1" customWidth="1"/>
    <col min="11" max="11" width="6.28515625" bestFit="1" customWidth="1"/>
    <col min="12" max="12" width="16.140625" bestFit="1" customWidth="1"/>
    <col min="13" max="13" width="12" bestFit="1" customWidth="1"/>
    <col min="14" max="14" width="14" bestFit="1" customWidth="1"/>
  </cols>
  <sheetData>
    <row r="1" spans="1:14" x14ac:dyDescent="0.25">
      <c r="A1" s="57"/>
      <c r="B1" s="58"/>
      <c r="C1" s="64" t="s">
        <v>20</v>
      </c>
      <c r="D1" s="65"/>
      <c r="E1" s="65"/>
      <c r="F1" s="66"/>
      <c r="G1" s="64" t="s">
        <v>13</v>
      </c>
      <c r="H1" s="65"/>
      <c r="I1" s="65"/>
      <c r="J1" s="66"/>
      <c r="K1" s="64" t="s">
        <v>14</v>
      </c>
      <c r="L1" s="65"/>
      <c r="M1" s="65"/>
      <c r="N1" s="66"/>
    </row>
    <row r="2" spans="1:14" ht="15.75" thickBot="1" x14ac:dyDescent="0.3">
      <c r="A2" s="59"/>
      <c r="B2" s="60"/>
      <c r="C2" s="67"/>
      <c r="D2" s="68"/>
      <c r="E2" s="68"/>
      <c r="F2" s="69"/>
      <c r="G2" s="67"/>
      <c r="H2" s="68"/>
      <c r="I2" s="68"/>
      <c r="J2" s="69"/>
      <c r="K2" s="67"/>
      <c r="L2" s="68"/>
      <c r="M2" s="68"/>
      <c r="N2" s="69"/>
    </row>
    <row r="3" spans="1:14" ht="15.75" x14ac:dyDescent="0.25">
      <c r="A3" s="76" t="s">
        <v>15</v>
      </c>
      <c r="B3" s="77"/>
      <c r="C3" s="61" t="s">
        <v>16</v>
      </c>
      <c r="D3" s="62"/>
      <c r="E3" s="62"/>
      <c r="F3" s="63"/>
      <c r="G3" s="73" t="s">
        <v>16</v>
      </c>
      <c r="H3" s="74"/>
      <c r="I3" s="74"/>
      <c r="J3" s="75"/>
      <c r="K3" s="70" t="s">
        <v>16</v>
      </c>
      <c r="L3" s="71"/>
      <c r="M3" s="71"/>
      <c r="N3" s="72"/>
    </row>
    <row r="4" spans="1:14" x14ac:dyDescent="0.25">
      <c r="A4" s="55"/>
      <c r="B4" s="56"/>
      <c r="C4" s="10" t="s">
        <v>4</v>
      </c>
      <c r="D4" s="9" t="s">
        <v>5</v>
      </c>
      <c r="E4" s="9" t="s">
        <v>6</v>
      </c>
      <c r="F4" s="11" t="s">
        <v>7</v>
      </c>
      <c r="G4" s="10" t="s">
        <v>4</v>
      </c>
      <c r="H4" s="9" t="s">
        <v>5</v>
      </c>
      <c r="I4" s="9" t="s">
        <v>6</v>
      </c>
      <c r="J4" s="11" t="s">
        <v>7</v>
      </c>
      <c r="K4" s="12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21" t="s">
        <v>21</v>
      </c>
      <c r="B5" s="22" t="s">
        <v>72</v>
      </c>
      <c r="C5">
        <v>82061</v>
      </c>
      <c r="D5">
        <v>242504</v>
      </c>
      <c r="E5">
        <v>196966</v>
      </c>
      <c r="F5">
        <v>558736</v>
      </c>
    </row>
    <row r="6" spans="1:14" x14ac:dyDescent="0.25">
      <c r="A6" s="21" t="s">
        <v>22</v>
      </c>
      <c r="B6" s="22" t="s">
        <v>73</v>
      </c>
      <c r="C6">
        <v>7848</v>
      </c>
      <c r="D6">
        <v>19315</v>
      </c>
      <c r="E6">
        <v>35239</v>
      </c>
      <c r="F6">
        <v>87118</v>
      </c>
    </row>
    <row r="7" spans="1:14" x14ac:dyDescent="0.25">
      <c r="A7" s="21" t="s">
        <v>23</v>
      </c>
      <c r="B7" s="22" t="s">
        <v>74</v>
      </c>
      <c r="G7">
        <v>68569</v>
      </c>
      <c r="H7">
        <v>145101</v>
      </c>
      <c r="I7">
        <v>473948</v>
      </c>
      <c r="J7">
        <v>562715</v>
      </c>
    </row>
    <row r="8" spans="1:14" x14ac:dyDescent="0.25">
      <c r="A8" s="21" t="s">
        <v>24</v>
      </c>
      <c r="B8" s="22" t="s">
        <v>75</v>
      </c>
      <c r="C8">
        <v>56297</v>
      </c>
      <c r="D8">
        <v>150028</v>
      </c>
      <c r="E8">
        <v>110380</v>
      </c>
      <c r="F8">
        <v>443109</v>
      </c>
    </row>
    <row r="9" spans="1:14" x14ac:dyDescent="0.25">
      <c r="A9" s="21" t="s">
        <v>25</v>
      </c>
      <c r="B9" s="22" t="s">
        <v>76</v>
      </c>
      <c r="G9">
        <v>605575</v>
      </c>
      <c r="H9">
        <v>1108991</v>
      </c>
      <c r="I9">
        <v>4906051</v>
      </c>
      <c r="J9">
        <v>4320590</v>
      </c>
    </row>
    <row r="10" spans="1:14" x14ac:dyDescent="0.25">
      <c r="A10" s="21" t="s">
        <v>26</v>
      </c>
      <c r="B10" s="22" t="s">
        <v>77</v>
      </c>
      <c r="G10">
        <v>46496</v>
      </c>
      <c r="H10">
        <v>100508</v>
      </c>
      <c r="I10">
        <v>161276</v>
      </c>
      <c r="J10">
        <v>437628</v>
      </c>
    </row>
    <row r="11" spans="1:14" x14ac:dyDescent="0.25">
      <c r="A11" s="21" t="s">
        <v>27</v>
      </c>
      <c r="B11" s="22" t="s">
        <v>78</v>
      </c>
      <c r="C11">
        <v>84809</v>
      </c>
      <c r="D11">
        <v>62998</v>
      </c>
      <c r="E11">
        <v>300449</v>
      </c>
      <c r="F11">
        <v>322939</v>
      </c>
    </row>
    <row r="12" spans="1:14" x14ac:dyDescent="0.25">
      <c r="A12" s="21" t="s">
        <v>28</v>
      </c>
      <c r="B12" s="22" t="s">
        <v>79</v>
      </c>
      <c r="C12">
        <v>12586</v>
      </c>
      <c r="D12">
        <v>26599</v>
      </c>
      <c r="E12">
        <v>111267</v>
      </c>
      <c r="F12">
        <v>100171</v>
      </c>
    </row>
    <row r="13" spans="1:14" x14ac:dyDescent="0.25">
      <c r="A13" s="21" t="s">
        <v>29</v>
      </c>
      <c r="B13" s="22" t="s">
        <v>80</v>
      </c>
      <c r="G13">
        <v>8640</v>
      </c>
      <c r="H13">
        <v>37270</v>
      </c>
      <c r="I13">
        <v>80464</v>
      </c>
      <c r="J13">
        <v>63686</v>
      </c>
    </row>
    <row r="14" spans="1:14" x14ac:dyDescent="0.25">
      <c r="A14" s="21" t="s">
        <v>30</v>
      </c>
      <c r="B14" s="22" t="s">
        <v>81</v>
      </c>
      <c r="G14">
        <v>393546</v>
      </c>
      <c r="H14">
        <v>634722</v>
      </c>
      <c r="I14">
        <v>676010</v>
      </c>
      <c r="J14">
        <v>1969616</v>
      </c>
    </row>
    <row r="15" spans="1:14" x14ac:dyDescent="0.25">
      <c r="A15" s="21" t="s">
        <v>31</v>
      </c>
      <c r="B15" s="22" t="s">
        <v>82</v>
      </c>
      <c r="C15">
        <v>129699</v>
      </c>
      <c r="D15">
        <v>343836</v>
      </c>
      <c r="E15">
        <v>333217</v>
      </c>
      <c r="F15">
        <v>1128228</v>
      </c>
    </row>
    <row r="16" spans="1:14" x14ac:dyDescent="0.25">
      <c r="A16" s="21" t="s">
        <v>32</v>
      </c>
      <c r="B16" s="22" t="s">
        <v>83</v>
      </c>
      <c r="G16">
        <v>22261</v>
      </c>
      <c r="H16">
        <v>28330</v>
      </c>
      <c r="I16">
        <v>110135</v>
      </c>
      <c r="J16">
        <v>143505</v>
      </c>
    </row>
    <row r="17" spans="1:14" x14ac:dyDescent="0.25">
      <c r="A17" s="21" t="s">
        <v>33</v>
      </c>
      <c r="B17" s="22" t="s">
        <v>84</v>
      </c>
      <c r="K17">
        <v>25369</v>
      </c>
      <c r="L17">
        <v>71435</v>
      </c>
      <c r="M17">
        <v>46877</v>
      </c>
      <c r="N17">
        <v>282266</v>
      </c>
    </row>
    <row r="18" spans="1:14" x14ac:dyDescent="0.25">
      <c r="A18" s="21" t="s">
        <v>34</v>
      </c>
      <c r="B18" s="22" t="s">
        <v>85</v>
      </c>
      <c r="G18">
        <v>82754</v>
      </c>
      <c r="H18">
        <v>263930</v>
      </c>
      <c r="I18">
        <v>512389</v>
      </c>
      <c r="J18">
        <v>1646559</v>
      </c>
    </row>
    <row r="19" spans="1:14" x14ac:dyDescent="0.25">
      <c r="A19" s="21" t="s">
        <v>35</v>
      </c>
      <c r="B19" s="22" t="s">
        <v>86</v>
      </c>
      <c r="C19">
        <v>66294</v>
      </c>
      <c r="D19">
        <v>196359</v>
      </c>
      <c r="E19">
        <v>254877</v>
      </c>
      <c r="F19">
        <v>738075</v>
      </c>
    </row>
    <row r="20" spans="1:14" x14ac:dyDescent="0.25">
      <c r="A20" s="21" t="s">
        <v>36</v>
      </c>
      <c r="B20" s="22" t="s">
        <v>87</v>
      </c>
      <c r="C20">
        <v>29111</v>
      </c>
      <c r="D20">
        <v>82092</v>
      </c>
      <c r="E20">
        <v>201651</v>
      </c>
      <c r="F20">
        <v>304709</v>
      </c>
    </row>
    <row r="21" spans="1:14" x14ac:dyDescent="0.25">
      <c r="A21" s="21" t="s">
        <v>37</v>
      </c>
      <c r="B21" s="22" t="s">
        <v>88</v>
      </c>
      <c r="K21">
        <v>24072</v>
      </c>
      <c r="L21">
        <v>70561</v>
      </c>
      <c r="M21">
        <v>56158</v>
      </c>
      <c r="N21">
        <v>222188</v>
      </c>
    </row>
    <row r="22" spans="1:14" x14ac:dyDescent="0.25">
      <c r="A22" s="21" t="s">
        <v>38</v>
      </c>
      <c r="B22" s="22" t="s">
        <v>89</v>
      </c>
      <c r="C22">
        <v>55173</v>
      </c>
      <c r="D22">
        <v>251178</v>
      </c>
      <c r="E22">
        <v>127480</v>
      </c>
      <c r="F22">
        <v>495789</v>
      </c>
    </row>
    <row r="23" spans="1:14" x14ac:dyDescent="0.25">
      <c r="A23" s="21" t="s">
        <v>39</v>
      </c>
      <c r="B23" s="22" t="s">
        <v>90</v>
      </c>
      <c r="G23">
        <v>93658</v>
      </c>
      <c r="H23">
        <v>222864</v>
      </c>
      <c r="I23">
        <v>245963</v>
      </c>
      <c r="J23">
        <v>790044</v>
      </c>
    </row>
    <row r="24" spans="1:14" x14ac:dyDescent="0.25">
      <c r="A24" s="21" t="s">
        <v>40</v>
      </c>
      <c r="B24" s="22" t="s">
        <v>91</v>
      </c>
      <c r="K24">
        <v>56589</v>
      </c>
      <c r="L24">
        <v>104069</v>
      </c>
      <c r="M24">
        <v>111435</v>
      </c>
      <c r="N24">
        <v>137005</v>
      </c>
    </row>
    <row r="25" spans="1:14" x14ac:dyDescent="0.25">
      <c r="A25" s="21" t="s">
        <v>41</v>
      </c>
      <c r="B25" s="22" t="s">
        <v>92</v>
      </c>
      <c r="C25">
        <v>44028</v>
      </c>
      <c r="D25">
        <v>137753</v>
      </c>
      <c r="E25">
        <v>352421</v>
      </c>
      <c r="F25">
        <v>622737</v>
      </c>
    </row>
    <row r="26" spans="1:14" x14ac:dyDescent="0.25">
      <c r="A26" s="21" t="s">
        <v>42</v>
      </c>
      <c r="B26" s="22" t="s">
        <v>93</v>
      </c>
      <c r="G26">
        <v>86459</v>
      </c>
      <c r="H26">
        <v>357625</v>
      </c>
      <c r="I26">
        <v>620865</v>
      </c>
      <c r="J26">
        <v>441840</v>
      </c>
    </row>
    <row r="27" spans="1:14" x14ac:dyDescent="0.25">
      <c r="A27" s="21" t="s">
        <v>43</v>
      </c>
      <c r="B27" s="22" t="s">
        <v>94</v>
      </c>
      <c r="C27">
        <v>112147</v>
      </c>
      <c r="D27">
        <v>368734</v>
      </c>
      <c r="E27">
        <v>491265</v>
      </c>
      <c r="F27">
        <v>1131246</v>
      </c>
    </row>
    <row r="28" spans="1:14" x14ac:dyDescent="0.25">
      <c r="A28" s="21" t="s">
        <v>44</v>
      </c>
      <c r="B28" s="22" t="s">
        <v>95</v>
      </c>
      <c r="G28">
        <v>67652</v>
      </c>
      <c r="H28">
        <v>121588</v>
      </c>
      <c r="I28">
        <v>400574</v>
      </c>
      <c r="J28">
        <v>455095</v>
      </c>
    </row>
    <row r="29" spans="1:14" x14ac:dyDescent="0.25">
      <c r="A29" s="21" t="s">
        <v>45</v>
      </c>
      <c r="B29" s="22" t="s">
        <v>96</v>
      </c>
      <c r="C29">
        <v>73956</v>
      </c>
      <c r="D29">
        <v>167699</v>
      </c>
      <c r="E29">
        <v>115449</v>
      </c>
      <c r="F29">
        <v>400842</v>
      </c>
    </row>
    <row r="30" spans="1:14" x14ac:dyDescent="0.25">
      <c r="A30" s="21" t="s">
        <v>46</v>
      </c>
      <c r="B30" s="22" t="s">
        <v>97</v>
      </c>
      <c r="C30">
        <v>63032</v>
      </c>
      <c r="D30">
        <v>217913</v>
      </c>
      <c r="E30">
        <v>239821</v>
      </c>
      <c r="F30">
        <v>637634</v>
      </c>
    </row>
    <row r="31" spans="1:14" x14ac:dyDescent="0.25">
      <c r="A31" s="21" t="s">
        <v>47</v>
      </c>
      <c r="B31" s="22" t="s">
        <v>98</v>
      </c>
      <c r="C31">
        <v>8427</v>
      </c>
      <c r="D31">
        <v>22738</v>
      </c>
      <c r="E31">
        <v>21103</v>
      </c>
      <c r="F31">
        <v>85239</v>
      </c>
    </row>
    <row r="32" spans="1:14" x14ac:dyDescent="0.25">
      <c r="A32" s="21" t="s">
        <v>48</v>
      </c>
      <c r="B32" s="22" t="s">
        <v>99</v>
      </c>
      <c r="G32">
        <v>5936</v>
      </c>
      <c r="H32">
        <v>37712</v>
      </c>
      <c r="I32">
        <v>18728</v>
      </c>
      <c r="J32">
        <v>186367</v>
      </c>
    </row>
    <row r="33" spans="1:14" x14ac:dyDescent="0.25">
      <c r="A33" s="21" t="s">
        <v>49</v>
      </c>
      <c r="B33" s="22" t="s">
        <v>100</v>
      </c>
      <c r="G33">
        <v>25220</v>
      </c>
      <c r="H33">
        <v>49414</v>
      </c>
      <c r="I33">
        <v>76158</v>
      </c>
      <c r="J33">
        <v>232069</v>
      </c>
    </row>
    <row r="34" spans="1:14" x14ac:dyDescent="0.25">
      <c r="A34" s="21" t="s">
        <v>50</v>
      </c>
      <c r="B34" s="22" t="s">
        <v>101</v>
      </c>
      <c r="C34">
        <v>9972</v>
      </c>
      <c r="D34">
        <v>28091</v>
      </c>
      <c r="E34">
        <v>19376</v>
      </c>
      <c r="F34">
        <v>106381</v>
      </c>
    </row>
    <row r="35" spans="1:14" x14ac:dyDescent="0.25">
      <c r="A35" s="21" t="s">
        <v>51</v>
      </c>
      <c r="B35" s="22" t="s">
        <v>102</v>
      </c>
      <c r="G35">
        <v>88879</v>
      </c>
      <c r="H35">
        <v>203481</v>
      </c>
      <c r="I35">
        <v>280346</v>
      </c>
      <c r="J35">
        <v>689394</v>
      </c>
    </row>
    <row r="36" spans="1:14" x14ac:dyDescent="0.25">
      <c r="A36" s="21" t="s">
        <v>52</v>
      </c>
      <c r="B36" s="22" t="s">
        <v>103</v>
      </c>
      <c r="C36">
        <v>31099</v>
      </c>
      <c r="D36">
        <v>81989</v>
      </c>
      <c r="E36">
        <v>177208</v>
      </c>
      <c r="F36">
        <v>364082</v>
      </c>
    </row>
    <row r="37" spans="1:14" x14ac:dyDescent="0.25">
      <c r="A37" s="21" t="s">
        <v>53</v>
      </c>
      <c r="B37" s="22" t="s">
        <v>104</v>
      </c>
      <c r="G37">
        <v>269799</v>
      </c>
      <c r="H37">
        <v>611427</v>
      </c>
      <c r="I37">
        <v>2165791</v>
      </c>
      <c r="J37">
        <v>1920402</v>
      </c>
    </row>
    <row r="38" spans="1:14" x14ac:dyDescent="0.25">
      <c r="A38" s="21" t="s">
        <v>54</v>
      </c>
      <c r="B38" s="22" t="s">
        <v>105</v>
      </c>
      <c r="G38">
        <v>144736</v>
      </c>
      <c r="H38">
        <v>314023</v>
      </c>
      <c r="I38">
        <v>384884</v>
      </c>
      <c r="J38">
        <v>1055141</v>
      </c>
    </row>
    <row r="39" spans="1:14" x14ac:dyDescent="0.25">
      <c r="A39" s="21" t="s">
        <v>55</v>
      </c>
      <c r="B39" s="22" t="s">
        <v>106</v>
      </c>
      <c r="G39">
        <v>3351</v>
      </c>
      <c r="H39">
        <v>8528</v>
      </c>
      <c r="I39">
        <v>13496</v>
      </c>
      <c r="J39">
        <v>46586</v>
      </c>
    </row>
    <row r="40" spans="1:14" x14ac:dyDescent="0.25">
      <c r="A40" s="21" t="s">
        <v>56</v>
      </c>
      <c r="B40" s="22" t="s">
        <v>107</v>
      </c>
      <c r="G40">
        <v>129533</v>
      </c>
      <c r="H40">
        <v>377091</v>
      </c>
      <c r="I40">
        <v>631649</v>
      </c>
      <c r="J40">
        <v>1326744</v>
      </c>
    </row>
    <row r="41" spans="1:14" x14ac:dyDescent="0.25">
      <c r="A41" s="21" t="s">
        <v>57</v>
      </c>
      <c r="B41" s="22" t="s">
        <v>108</v>
      </c>
      <c r="K41">
        <v>51260</v>
      </c>
      <c r="L41">
        <v>116296</v>
      </c>
      <c r="M41">
        <v>176116</v>
      </c>
      <c r="N41">
        <v>538829</v>
      </c>
    </row>
    <row r="42" spans="1:14" x14ac:dyDescent="0.25">
      <c r="A42" s="21" t="s">
        <v>58</v>
      </c>
      <c r="B42" s="22" t="s">
        <v>109</v>
      </c>
      <c r="C42">
        <v>57327</v>
      </c>
      <c r="D42">
        <v>107024</v>
      </c>
      <c r="E42">
        <v>209734</v>
      </c>
      <c r="F42">
        <v>366821</v>
      </c>
    </row>
    <row r="43" spans="1:14" x14ac:dyDescent="0.25">
      <c r="A43" s="21" t="s">
        <v>59</v>
      </c>
      <c r="B43" s="22" t="s">
        <v>110</v>
      </c>
      <c r="G43">
        <v>180742</v>
      </c>
      <c r="H43">
        <v>619517</v>
      </c>
      <c r="I43">
        <v>493588</v>
      </c>
      <c r="J43">
        <v>1071211</v>
      </c>
    </row>
    <row r="44" spans="1:14" x14ac:dyDescent="0.25">
      <c r="A44" s="21" t="s">
        <v>60</v>
      </c>
      <c r="B44" s="22" t="s">
        <v>111</v>
      </c>
      <c r="G44">
        <v>15173</v>
      </c>
      <c r="H44">
        <v>42630</v>
      </c>
      <c r="I44">
        <v>62609</v>
      </c>
      <c r="J44">
        <v>102394</v>
      </c>
    </row>
    <row r="45" spans="1:14" x14ac:dyDescent="0.25">
      <c r="A45" s="21" t="s">
        <v>61</v>
      </c>
      <c r="B45" s="22" t="s">
        <v>112</v>
      </c>
      <c r="G45">
        <v>62058</v>
      </c>
      <c r="H45">
        <v>167432</v>
      </c>
      <c r="I45">
        <v>225675</v>
      </c>
      <c r="J45">
        <v>545568</v>
      </c>
    </row>
    <row r="46" spans="1:14" x14ac:dyDescent="0.25">
      <c r="A46" s="21" t="s">
        <v>62</v>
      </c>
      <c r="B46" s="22" t="s">
        <v>113</v>
      </c>
      <c r="C46">
        <v>6994</v>
      </c>
      <c r="D46">
        <v>20580</v>
      </c>
      <c r="E46">
        <v>23004</v>
      </c>
      <c r="F46">
        <v>90316</v>
      </c>
    </row>
    <row r="47" spans="1:14" x14ac:dyDescent="0.25">
      <c r="A47" s="21" t="s">
        <v>63</v>
      </c>
      <c r="B47" s="22" t="s">
        <v>114</v>
      </c>
      <c r="C47">
        <v>88985</v>
      </c>
      <c r="D47">
        <v>320130</v>
      </c>
      <c r="E47">
        <v>310207</v>
      </c>
      <c r="F47">
        <v>784731</v>
      </c>
    </row>
    <row r="48" spans="1:14" x14ac:dyDescent="0.25">
      <c r="A48" s="21" t="s">
        <v>64</v>
      </c>
      <c r="B48" s="22" t="s">
        <v>115</v>
      </c>
      <c r="G48">
        <v>386203</v>
      </c>
      <c r="H48">
        <v>651228</v>
      </c>
      <c r="I48">
        <v>690733</v>
      </c>
      <c r="J48">
        <v>3257994</v>
      </c>
    </row>
    <row r="49" spans="1:14" x14ac:dyDescent="0.25">
      <c r="A49" s="21" t="s">
        <v>65</v>
      </c>
      <c r="B49" s="22" t="s">
        <v>116</v>
      </c>
      <c r="K49">
        <v>8069</v>
      </c>
      <c r="L49">
        <v>33810</v>
      </c>
      <c r="M49">
        <v>86986</v>
      </c>
      <c r="N49">
        <v>202333</v>
      </c>
    </row>
    <row r="50" spans="1:14" x14ac:dyDescent="0.25">
      <c r="A50" s="21" t="s">
        <v>66</v>
      </c>
      <c r="B50" s="22" t="s">
        <v>117</v>
      </c>
      <c r="C50">
        <v>16450</v>
      </c>
      <c r="D50">
        <v>20328</v>
      </c>
      <c r="E50">
        <v>79595</v>
      </c>
      <c r="F50">
        <v>66734</v>
      </c>
    </row>
    <row r="51" spans="1:14" x14ac:dyDescent="0.25">
      <c r="A51" s="21" t="s">
        <v>67</v>
      </c>
      <c r="B51" s="22" t="s">
        <v>118</v>
      </c>
      <c r="C51">
        <v>80052</v>
      </c>
      <c r="D51">
        <v>184169</v>
      </c>
      <c r="E51">
        <v>200800</v>
      </c>
      <c r="F51">
        <v>639733</v>
      </c>
    </row>
    <row r="52" spans="1:14" x14ac:dyDescent="0.25">
      <c r="A52" s="21" t="s">
        <v>68</v>
      </c>
      <c r="B52" s="22" t="s">
        <v>119</v>
      </c>
      <c r="C52">
        <v>84808</v>
      </c>
      <c r="D52">
        <v>206720</v>
      </c>
      <c r="E52">
        <v>289159</v>
      </c>
      <c r="F52">
        <v>794293</v>
      </c>
    </row>
    <row r="53" spans="1:14" x14ac:dyDescent="0.25">
      <c r="A53" s="21" t="s">
        <v>69</v>
      </c>
      <c r="B53" s="22" t="s">
        <v>120</v>
      </c>
      <c r="C53">
        <v>33959</v>
      </c>
      <c r="D53">
        <v>104032</v>
      </c>
      <c r="E53">
        <v>50221</v>
      </c>
      <c r="F53">
        <v>207535</v>
      </c>
    </row>
    <row r="54" spans="1:14" x14ac:dyDescent="0.25">
      <c r="A54" s="21" t="s">
        <v>70</v>
      </c>
      <c r="B54" s="22" t="s">
        <v>121</v>
      </c>
      <c r="G54">
        <v>110926</v>
      </c>
      <c r="H54">
        <v>173319</v>
      </c>
      <c r="I54">
        <v>460203</v>
      </c>
      <c r="J54">
        <v>565633</v>
      </c>
    </row>
    <row r="55" spans="1:14" x14ac:dyDescent="0.25">
      <c r="A55" s="21" t="s">
        <v>71</v>
      </c>
      <c r="B55" s="22" t="s">
        <v>122</v>
      </c>
      <c r="C55">
        <v>4142</v>
      </c>
      <c r="D55">
        <v>11683</v>
      </c>
      <c r="E55">
        <v>12689</v>
      </c>
      <c r="F55">
        <v>57865</v>
      </c>
    </row>
  </sheetData>
  <mergeCells count="9">
    <mergeCell ref="A4:B4"/>
    <mergeCell ref="A1:B2"/>
    <mergeCell ref="C3:F3"/>
    <mergeCell ref="C1:F2"/>
    <mergeCell ref="K1:N2"/>
    <mergeCell ref="K3:N3"/>
    <mergeCell ref="G3:J3"/>
    <mergeCell ref="G1:J2"/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workbookViewId="0">
      <selection activeCell="E18" sqref="E18"/>
    </sheetView>
  </sheetViews>
  <sheetFormatPr defaultRowHeight="15" x14ac:dyDescent="0.25"/>
  <cols>
    <col min="1" max="1" width="20.140625" bestFit="1" customWidth="1"/>
    <col min="2" max="2" width="4.140625" bestFit="1" customWidth="1"/>
    <col min="3" max="3" width="13.85546875" bestFit="1" customWidth="1"/>
    <col min="4" max="4" width="16.140625" bestFit="1" customWidth="1"/>
    <col min="5" max="5" width="13.85546875" bestFit="1" customWidth="1"/>
    <col min="6" max="6" width="14" bestFit="1" customWidth="1"/>
    <col min="7" max="7" width="13.85546875" bestFit="1" customWidth="1"/>
    <col min="8" max="8" width="16.140625" bestFit="1" customWidth="1"/>
    <col min="9" max="9" width="13.85546875" bestFit="1" customWidth="1"/>
    <col min="10" max="10" width="14" bestFit="1" customWidth="1"/>
    <col min="11" max="11" width="12.140625" bestFit="1" customWidth="1"/>
    <col min="12" max="12" width="16.140625" bestFit="1" customWidth="1"/>
    <col min="13" max="13" width="12.140625" bestFit="1" customWidth="1"/>
    <col min="14" max="14" width="14" bestFit="1" customWidth="1"/>
  </cols>
  <sheetData>
    <row r="1" spans="1:14" x14ac:dyDescent="0.25">
      <c r="A1" s="57"/>
      <c r="B1" s="58"/>
      <c r="C1" s="64" t="s">
        <v>19</v>
      </c>
      <c r="D1" s="65"/>
      <c r="E1" s="65"/>
      <c r="F1" s="66"/>
      <c r="G1" s="64" t="s">
        <v>17</v>
      </c>
      <c r="H1" s="65"/>
      <c r="I1" s="65"/>
      <c r="J1" s="66"/>
      <c r="K1" s="64" t="s">
        <v>18</v>
      </c>
      <c r="L1" s="65"/>
      <c r="M1" s="65"/>
      <c r="N1" s="66"/>
    </row>
    <row r="2" spans="1:14" ht="15.75" thickBot="1" x14ac:dyDescent="0.3">
      <c r="A2" s="59"/>
      <c r="B2" s="60"/>
      <c r="C2" s="67"/>
      <c r="D2" s="68"/>
      <c r="E2" s="68"/>
      <c r="F2" s="69"/>
      <c r="G2" s="67"/>
      <c r="H2" s="68"/>
      <c r="I2" s="68"/>
      <c r="J2" s="69"/>
      <c r="K2" s="67"/>
      <c r="L2" s="68"/>
      <c r="M2" s="68"/>
      <c r="N2" s="69"/>
    </row>
    <row r="3" spans="1:14" ht="15.75" x14ac:dyDescent="0.25">
      <c r="A3" s="76" t="s">
        <v>15</v>
      </c>
      <c r="B3" s="77"/>
      <c r="C3" s="61" t="s">
        <v>16</v>
      </c>
      <c r="D3" s="62"/>
      <c r="E3" s="62"/>
      <c r="F3" s="63"/>
      <c r="G3" s="73" t="s">
        <v>16</v>
      </c>
      <c r="H3" s="74"/>
      <c r="I3" s="74"/>
      <c r="J3" s="75"/>
      <c r="K3" s="70" t="s">
        <v>16</v>
      </c>
      <c r="L3" s="71"/>
      <c r="M3" s="71"/>
      <c r="N3" s="72"/>
    </row>
    <row r="4" spans="1:14" x14ac:dyDescent="0.25">
      <c r="A4" s="55"/>
      <c r="B4" s="56"/>
      <c r="C4" s="16" t="s">
        <v>4</v>
      </c>
      <c r="D4" s="15" t="s">
        <v>5</v>
      </c>
      <c r="E4" s="15" t="s">
        <v>6</v>
      </c>
      <c r="F4" s="17" t="s">
        <v>7</v>
      </c>
      <c r="G4" s="16" t="s">
        <v>4</v>
      </c>
      <c r="H4" s="15" t="s">
        <v>5</v>
      </c>
      <c r="I4" s="15" t="s">
        <v>6</v>
      </c>
      <c r="J4" s="17" t="s">
        <v>7</v>
      </c>
      <c r="K4" s="18" t="s">
        <v>4</v>
      </c>
      <c r="L4" s="19" t="s">
        <v>5</v>
      </c>
      <c r="M4" s="19" t="s">
        <v>6</v>
      </c>
      <c r="N4" s="20" t="s">
        <v>7</v>
      </c>
    </row>
    <row r="5" spans="1:14" x14ac:dyDescent="0.25">
      <c r="A5" s="21" t="s">
        <v>21</v>
      </c>
      <c r="B5" s="22" t="s">
        <v>72</v>
      </c>
      <c r="C5" s="23">
        <v>127954669</v>
      </c>
      <c r="D5" s="23">
        <v>1454147188</v>
      </c>
      <c r="E5" s="23">
        <v>348748818</v>
      </c>
      <c r="F5" s="23">
        <v>933516460</v>
      </c>
      <c r="G5" s="23"/>
      <c r="H5" s="23"/>
      <c r="I5" s="23"/>
      <c r="J5" s="23"/>
      <c r="K5" s="23"/>
      <c r="L5" s="23"/>
      <c r="M5" s="23"/>
      <c r="N5" s="23"/>
    </row>
    <row r="6" spans="1:14" x14ac:dyDescent="0.25">
      <c r="A6" s="21" t="s">
        <v>22</v>
      </c>
      <c r="B6" s="22" t="s">
        <v>73</v>
      </c>
      <c r="C6" s="23">
        <v>139099313</v>
      </c>
      <c r="D6" s="23">
        <v>497398048</v>
      </c>
      <c r="E6" s="23">
        <v>205645406</v>
      </c>
      <c r="F6" s="23">
        <v>377609941</v>
      </c>
      <c r="G6" s="23"/>
      <c r="H6" s="23"/>
      <c r="I6" s="23"/>
      <c r="J6" s="23"/>
      <c r="K6" s="23"/>
      <c r="L6" s="23"/>
      <c r="M6" s="23"/>
      <c r="N6" s="23"/>
    </row>
    <row r="7" spans="1:14" x14ac:dyDescent="0.25">
      <c r="A7" s="21" t="s">
        <v>23</v>
      </c>
      <c r="B7" s="22" t="s">
        <v>74</v>
      </c>
      <c r="C7" s="23"/>
      <c r="D7" s="23"/>
      <c r="E7" s="23"/>
      <c r="F7" s="23"/>
      <c r="G7" s="23">
        <v>768011170</v>
      </c>
      <c r="H7" s="23">
        <v>2522514483</v>
      </c>
      <c r="I7" s="23">
        <v>2280068540</v>
      </c>
      <c r="J7" s="23">
        <v>1340402666</v>
      </c>
      <c r="K7" s="23"/>
      <c r="L7" s="23"/>
      <c r="M7" s="23"/>
      <c r="N7" s="23"/>
    </row>
    <row r="8" spans="1:14" x14ac:dyDescent="0.25">
      <c r="A8" s="21" t="s">
        <v>24</v>
      </c>
      <c r="B8" s="22" t="s">
        <v>75</v>
      </c>
      <c r="C8" s="23">
        <v>288472765</v>
      </c>
      <c r="D8" s="23">
        <v>1336159956</v>
      </c>
      <c r="E8" s="23">
        <v>160005338</v>
      </c>
      <c r="F8" s="23">
        <v>1050057179</v>
      </c>
      <c r="G8" s="23"/>
      <c r="H8" s="23"/>
      <c r="I8" s="23"/>
      <c r="J8" s="23"/>
      <c r="K8" s="23"/>
      <c r="L8" s="23"/>
      <c r="M8" s="23"/>
      <c r="N8" s="23"/>
    </row>
    <row r="9" spans="1:14" x14ac:dyDescent="0.25">
      <c r="A9" s="21" t="s">
        <v>25</v>
      </c>
      <c r="B9" s="22" t="s">
        <v>76</v>
      </c>
      <c r="C9" s="23"/>
      <c r="D9" s="23"/>
      <c r="E9" s="23"/>
      <c r="F9" s="23"/>
      <c r="G9" s="23">
        <v>3379835438</v>
      </c>
      <c r="H9" s="23">
        <v>14029525368</v>
      </c>
      <c r="I9" s="23">
        <v>4652778800</v>
      </c>
      <c r="J9" s="23">
        <v>6242527013</v>
      </c>
      <c r="K9" s="23"/>
      <c r="L9" s="23"/>
      <c r="M9" s="23"/>
      <c r="N9" s="23"/>
    </row>
    <row r="10" spans="1:14" x14ac:dyDescent="0.25">
      <c r="A10" s="21" t="s">
        <v>26</v>
      </c>
      <c r="B10" s="22" t="s">
        <v>77</v>
      </c>
      <c r="C10" s="23"/>
      <c r="D10" s="23"/>
      <c r="E10" s="23"/>
      <c r="F10" s="23"/>
      <c r="G10" s="23">
        <v>353577717</v>
      </c>
      <c r="H10" s="23">
        <v>1358328520</v>
      </c>
      <c r="I10" s="23">
        <v>406679797</v>
      </c>
      <c r="J10" s="23">
        <v>726495002</v>
      </c>
      <c r="K10" s="23"/>
      <c r="L10" s="23"/>
      <c r="M10" s="23"/>
      <c r="N10" s="23"/>
    </row>
    <row r="11" spans="1:14" x14ac:dyDescent="0.25">
      <c r="A11" s="21" t="s">
        <v>27</v>
      </c>
      <c r="B11" s="22" t="s">
        <v>78</v>
      </c>
      <c r="C11" s="23">
        <v>456658684</v>
      </c>
      <c r="D11" s="23">
        <v>1323639258</v>
      </c>
      <c r="E11" s="23">
        <v>1348567216</v>
      </c>
      <c r="F11" s="23">
        <v>946196384</v>
      </c>
      <c r="G11" s="23"/>
      <c r="H11" s="23"/>
      <c r="I11" s="23"/>
      <c r="J11" s="23"/>
      <c r="K11" s="23"/>
      <c r="L11" s="23"/>
      <c r="M11" s="23"/>
      <c r="N11" s="23"/>
    </row>
    <row r="12" spans="1:14" x14ac:dyDescent="0.25">
      <c r="A12" s="21" t="s">
        <v>28</v>
      </c>
      <c r="B12" s="22" t="s">
        <v>79</v>
      </c>
      <c r="C12" s="23">
        <v>118142247</v>
      </c>
      <c r="D12" s="23">
        <v>441775192</v>
      </c>
      <c r="E12" s="23">
        <v>541014756</v>
      </c>
      <c r="F12" s="23">
        <v>307459328</v>
      </c>
      <c r="G12" s="23"/>
      <c r="H12" s="23"/>
      <c r="I12" s="23"/>
      <c r="J12" s="23"/>
      <c r="K12" s="23"/>
      <c r="L12" s="23"/>
      <c r="M12" s="23"/>
      <c r="N12" s="23"/>
    </row>
    <row r="13" spans="1:14" x14ac:dyDescent="0.25">
      <c r="A13" s="21" t="s">
        <v>29</v>
      </c>
      <c r="B13" s="22" t="s">
        <v>80</v>
      </c>
      <c r="C13" s="23"/>
      <c r="D13" s="23"/>
      <c r="E13" s="23"/>
      <c r="F13" s="23"/>
      <c r="G13" s="23">
        <v>35598395</v>
      </c>
      <c r="H13" s="23">
        <v>899176952</v>
      </c>
      <c r="I13" s="23">
        <v>349321922</v>
      </c>
      <c r="J13" s="23">
        <v>175653490</v>
      </c>
      <c r="K13" s="23"/>
      <c r="L13" s="23"/>
      <c r="M13" s="23"/>
      <c r="N13" s="23"/>
    </row>
    <row r="14" spans="1:14" x14ac:dyDescent="0.25">
      <c r="A14" s="21" t="s">
        <v>30</v>
      </c>
      <c r="B14" s="22" t="s">
        <v>81</v>
      </c>
      <c r="C14" s="23"/>
      <c r="D14" s="23"/>
      <c r="E14" s="23"/>
      <c r="F14" s="23"/>
      <c r="G14" s="23">
        <v>1146434594</v>
      </c>
      <c r="H14" s="23">
        <v>5029552386</v>
      </c>
      <c r="I14" s="23">
        <v>1513311218</v>
      </c>
      <c r="J14" s="23">
        <v>2829059016</v>
      </c>
      <c r="K14" s="23"/>
      <c r="L14" s="23"/>
      <c r="M14" s="23"/>
      <c r="N14" s="23"/>
    </row>
    <row r="15" spans="1:14" x14ac:dyDescent="0.25">
      <c r="A15" s="21" t="s">
        <v>31</v>
      </c>
      <c r="B15" s="22" t="s">
        <v>82</v>
      </c>
      <c r="C15" s="23">
        <v>297439852</v>
      </c>
      <c r="D15" s="23">
        <v>3066384363</v>
      </c>
      <c r="E15" s="23">
        <v>1476586058</v>
      </c>
      <c r="F15" s="23">
        <v>2375065031</v>
      </c>
      <c r="G15" s="23"/>
      <c r="H15" s="23"/>
      <c r="I15" s="23"/>
      <c r="J15" s="23"/>
      <c r="K15" s="23"/>
      <c r="L15" s="23"/>
      <c r="M15" s="23"/>
      <c r="N15" s="23"/>
    </row>
    <row r="16" spans="1:14" x14ac:dyDescent="0.25">
      <c r="A16" s="21" t="s">
        <v>32</v>
      </c>
      <c r="B16" s="22" t="s">
        <v>83</v>
      </c>
      <c r="C16" s="23"/>
      <c r="D16" s="23"/>
      <c r="E16" s="23"/>
      <c r="F16" s="23"/>
      <c r="G16" s="23">
        <v>315405665</v>
      </c>
      <c r="H16" s="23">
        <v>408689196</v>
      </c>
      <c r="I16" s="23">
        <v>380520885</v>
      </c>
      <c r="J16" s="23">
        <v>267131414</v>
      </c>
      <c r="K16" s="23"/>
      <c r="L16" s="23"/>
      <c r="M16" s="23"/>
      <c r="N16" s="23"/>
    </row>
    <row r="17" spans="1:14" x14ac:dyDescent="0.25">
      <c r="A17" s="21" t="s">
        <v>33</v>
      </c>
      <c r="B17" s="22" t="s">
        <v>84</v>
      </c>
      <c r="C17" s="23"/>
      <c r="D17" s="23"/>
      <c r="E17" s="23"/>
      <c r="F17" s="23"/>
      <c r="G17" s="23"/>
      <c r="H17" s="23"/>
      <c r="I17" s="23"/>
      <c r="J17" s="23"/>
      <c r="K17" s="23">
        <v>81233381</v>
      </c>
      <c r="L17" s="23">
        <v>539900944</v>
      </c>
      <c r="M17" s="23">
        <v>109658594</v>
      </c>
      <c r="N17" s="23">
        <v>260707590</v>
      </c>
    </row>
    <row r="18" spans="1:14" x14ac:dyDescent="0.25">
      <c r="A18" s="21" t="s">
        <v>34</v>
      </c>
      <c r="B18" s="22" t="s">
        <v>85</v>
      </c>
      <c r="C18" s="23"/>
      <c r="D18" s="23"/>
      <c r="E18" s="23"/>
      <c r="F18" s="23"/>
      <c r="G18" s="23">
        <v>382418431</v>
      </c>
      <c r="H18" s="23">
        <v>2787486418</v>
      </c>
      <c r="I18" s="23">
        <v>1037735371</v>
      </c>
      <c r="J18" s="23">
        <v>2571680345</v>
      </c>
      <c r="K18" s="23"/>
      <c r="L18" s="23"/>
      <c r="M18" s="23"/>
      <c r="N18" s="23"/>
    </row>
    <row r="19" spans="1:14" x14ac:dyDescent="0.25">
      <c r="A19" s="21" t="s">
        <v>35</v>
      </c>
      <c r="B19" s="22" t="s">
        <v>86</v>
      </c>
      <c r="C19" s="23">
        <v>492044991</v>
      </c>
      <c r="D19" s="23">
        <v>2858165007</v>
      </c>
      <c r="E19" s="23">
        <v>786246527</v>
      </c>
      <c r="F19" s="23">
        <v>1244272601</v>
      </c>
      <c r="G19" s="23"/>
      <c r="H19" s="23"/>
      <c r="I19" s="23"/>
      <c r="J19" s="23"/>
      <c r="K19" s="23"/>
      <c r="L19" s="23"/>
      <c r="M19" s="23"/>
      <c r="N19" s="23"/>
    </row>
    <row r="20" spans="1:14" x14ac:dyDescent="0.25">
      <c r="A20" s="21" t="s">
        <v>36</v>
      </c>
      <c r="B20" s="22" t="s">
        <v>87</v>
      </c>
      <c r="C20" s="23">
        <v>230765402</v>
      </c>
      <c r="D20" s="23">
        <v>1217241964</v>
      </c>
      <c r="E20" s="23">
        <v>340398914</v>
      </c>
      <c r="F20" s="23">
        <v>606762619</v>
      </c>
      <c r="G20" s="23"/>
      <c r="H20" s="23"/>
      <c r="I20" s="23"/>
      <c r="J20" s="23"/>
      <c r="K20" s="23"/>
      <c r="L20" s="23"/>
      <c r="M20" s="23"/>
      <c r="N20" s="23"/>
    </row>
    <row r="21" spans="1:14" x14ac:dyDescent="0.25">
      <c r="A21" s="21" t="s">
        <v>37</v>
      </c>
      <c r="B21" s="22" t="s">
        <v>88</v>
      </c>
      <c r="C21" s="23"/>
      <c r="D21" s="23"/>
      <c r="E21" s="23"/>
      <c r="F21" s="23"/>
      <c r="G21" s="23"/>
      <c r="H21" s="23"/>
      <c r="I21" s="23"/>
      <c r="J21" s="23"/>
      <c r="K21" s="23">
        <v>195804125</v>
      </c>
      <c r="L21" s="23">
        <v>960119407</v>
      </c>
      <c r="M21" s="23">
        <v>191788219</v>
      </c>
      <c r="N21" s="23">
        <v>461075339</v>
      </c>
    </row>
    <row r="22" spans="1:14" x14ac:dyDescent="0.25">
      <c r="A22" s="21" t="s">
        <v>38</v>
      </c>
      <c r="B22" s="22" t="s">
        <v>89</v>
      </c>
      <c r="C22" s="23">
        <v>101397087</v>
      </c>
      <c r="D22" s="23">
        <v>2278333236</v>
      </c>
      <c r="E22" s="23">
        <v>580244483</v>
      </c>
      <c r="F22" s="23">
        <v>1431906087</v>
      </c>
      <c r="G22" s="23"/>
      <c r="H22" s="23"/>
      <c r="I22" s="23"/>
      <c r="J22" s="23"/>
      <c r="K22" s="23"/>
      <c r="L22" s="23"/>
      <c r="M22" s="23"/>
      <c r="N22" s="23"/>
    </row>
    <row r="23" spans="1:14" x14ac:dyDescent="0.25">
      <c r="A23" s="21" t="s">
        <v>39</v>
      </c>
      <c r="B23" s="22" t="s">
        <v>90</v>
      </c>
      <c r="C23" s="23"/>
      <c r="D23" s="23"/>
      <c r="E23" s="23"/>
      <c r="F23" s="23"/>
      <c r="G23" s="23">
        <v>328605522</v>
      </c>
      <c r="H23" s="23">
        <v>2015507105</v>
      </c>
      <c r="I23" s="23">
        <v>497750517</v>
      </c>
      <c r="J23" s="23">
        <v>1257740719</v>
      </c>
      <c r="K23" s="23"/>
      <c r="L23" s="23"/>
      <c r="M23" s="23"/>
      <c r="N23" s="23"/>
    </row>
    <row r="24" spans="1:14" x14ac:dyDescent="0.25">
      <c r="A24" s="21" t="s">
        <v>40</v>
      </c>
      <c r="B24" s="22" t="s">
        <v>91</v>
      </c>
      <c r="C24" s="23"/>
      <c r="D24" s="23"/>
      <c r="E24" s="23"/>
      <c r="F24" s="23"/>
      <c r="G24" s="23"/>
      <c r="H24" s="23"/>
      <c r="I24" s="23"/>
      <c r="J24" s="23"/>
      <c r="K24" s="23">
        <v>79840963</v>
      </c>
      <c r="L24" s="23">
        <v>605267697</v>
      </c>
      <c r="M24" s="23">
        <v>160139643</v>
      </c>
      <c r="N24" s="23">
        <v>234612663</v>
      </c>
    </row>
    <row r="25" spans="1:14" x14ac:dyDescent="0.25">
      <c r="A25" s="21" t="s">
        <v>41</v>
      </c>
      <c r="B25" s="22" t="s">
        <v>92</v>
      </c>
      <c r="C25" s="23">
        <v>185384680</v>
      </c>
      <c r="D25" s="23">
        <v>2609871921</v>
      </c>
      <c r="E25" s="23">
        <v>1383959464</v>
      </c>
      <c r="F25" s="23">
        <v>1558177961</v>
      </c>
      <c r="G25" s="23"/>
      <c r="H25" s="23"/>
      <c r="I25" s="23"/>
      <c r="J25" s="23"/>
      <c r="K25" s="23"/>
      <c r="L25" s="23"/>
      <c r="M25" s="23"/>
      <c r="N25" s="23"/>
    </row>
    <row r="26" spans="1:14" x14ac:dyDescent="0.25">
      <c r="A26" s="21" t="s">
        <v>42</v>
      </c>
      <c r="B26" s="22" t="s">
        <v>93</v>
      </c>
      <c r="C26" s="23"/>
      <c r="D26" s="23"/>
      <c r="E26" s="23"/>
      <c r="F26" s="23"/>
      <c r="G26" s="23">
        <v>634530722</v>
      </c>
      <c r="H26" s="23">
        <v>4377115419</v>
      </c>
      <c r="I26" s="23">
        <v>2037042393</v>
      </c>
      <c r="J26" s="23">
        <v>1431516647</v>
      </c>
      <c r="K26" s="23"/>
      <c r="L26" s="23"/>
      <c r="M26" s="23"/>
      <c r="N26" s="23"/>
    </row>
    <row r="27" spans="1:14" x14ac:dyDescent="0.25">
      <c r="A27" s="21" t="s">
        <v>43</v>
      </c>
      <c r="B27" s="22" t="s">
        <v>94</v>
      </c>
      <c r="C27" s="23">
        <v>537134613</v>
      </c>
      <c r="D27" s="23">
        <v>4653718439</v>
      </c>
      <c r="E27" s="23">
        <v>1535514110</v>
      </c>
      <c r="F27" s="23">
        <v>2055998677</v>
      </c>
      <c r="G27" s="23"/>
      <c r="H27" s="23"/>
      <c r="I27" s="23"/>
      <c r="J27" s="23"/>
      <c r="K27" s="23"/>
      <c r="L27" s="23"/>
      <c r="M27" s="23"/>
      <c r="N27" s="23"/>
    </row>
    <row r="28" spans="1:14" x14ac:dyDescent="0.25">
      <c r="A28" s="21" t="s">
        <v>44</v>
      </c>
      <c r="B28" s="22" t="s">
        <v>95</v>
      </c>
      <c r="C28" s="23"/>
      <c r="D28" s="23"/>
      <c r="E28" s="23"/>
      <c r="F28" s="23"/>
      <c r="G28" s="23">
        <v>793094012</v>
      </c>
      <c r="H28" s="23">
        <v>2962335927</v>
      </c>
      <c r="I28" s="23">
        <v>1305933605</v>
      </c>
      <c r="J28" s="23">
        <v>1447749584</v>
      </c>
      <c r="K28" s="23"/>
      <c r="L28" s="23"/>
      <c r="M28" s="23"/>
      <c r="N28" s="23"/>
    </row>
    <row r="29" spans="1:14" x14ac:dyDescent="0.25">
      <c r="A29" s="21" t="s">
        <v>45</v>
      </c>
      <c r="B29" s="22" t="s">
        <v>96</v>
      </c>
      <c r="C29" s="23">
        <v>268967603</v>
      </c>
      <c r="D29" s="23">
        <v>1443808403</v>
      </c>
      <c r="E29" s="23">
        <v>383013559</v>
      </c>
      <c r="F29" s="23">
        <v>816680400</v>
      </c>
      <c r="G29" s="23"/>
      <c r="H29" s="23"/>
      <c r="I29" s="23"/>
      <c r="J29" s="23"/>
      <c r="K29" s="23"/>
      <c r="L29" s="23"/>
      <c r="M29" s="23"/>
      <c r="N29" s="23"/>
    </row>
    <row r="30" spans="1:14" x14ac:dyDescent="0.25">
      <c r="A30" s="21" t="s">
        <v>46</v>
      </c>
      <c r="B30" s="22" t="s">
        <v>97</v>
      </c>
      <c r="C30" s="23">
        <v>444968492</v>
      </c>
      <c r="D30" s="23">
        <v>2763743491</v>
      </c>
      <c r="E30" s="23">
        <v>569560665</v>
      </c>
      <c r="F30" s="23">
        <v>1682467291</v>
      </c>
      <c r="G30" s="23"/>
      <c r="H30" s="23"/>
      <c r="I30" s="23"/>
      <c r="J30" s="23"/>
      <c r="K30" s="23"/>
      <c r="L30" s="23"/>
      <c r="M30" s="23"/>
      <c r="N30" s="23"/>
    </row>
    <row r="31" spans="1:14" x14ac:dyDescent="0.25">
      <c r="A31" s="21" t="s">
        <v>47</v>
      </c>
      <c r="B31" s="22" t="s">
        <v>98</v>
      </c>
      <c r="C31" s="23">
        <v>34331282</v>
      </c>
      <c r="D31" s="23">
        <v>235788732</v>
      </c>
      <c r="E31" s="23">
        <v>80376179</v>
      </c>
      <c r="F31" s="23">
        <v>226412847</v>
      </c>
      <c r="G31" s="23"/>
      <c r="H31" s="23"/>
      <c r="I31" s="23"/>
      <c r="J31" s="23"/>
      <c r="K31" s="23"/>
      <c r="L31" s="23"/>
      <c r="M31" s="23"/>
      <c r="N31" s="23"/>
    </row>
    <row r="32" spans="1:14" x14ac:dyDescent="0.25">
      <c r="A32" s="21" t="s">
        <v>48</v>
      </c>
      <c r="B32" s="22" t="s">
        <v>99</v>
      </c>
      <c r="C32" s="23"/>
      <c r="D32" s="23"/>
      <c r="E32" s="23"/>
      <c r="F32" s="23"/>
      <c r="G32" s="23">
        <v>45501574</v>
      </c>
      <c r="H32" s="23">
        <v>557142469</v>
      </c>
      <c r="I32" s="23">
        <v>69092834</v>
      </c>
      <c r="J32" s="23">
        <v>374052217</v>
      </c>
      <c r="K32" s="23"/>
      <c r="L32" s="23"/>
      <c r="M32" s="23"/>
      <c r="N32" s="23"/>
    </row>
    <row r="33" spans="1:14" x14ac:dyDescent="0.25">
      <c r="A33" s="21" t="s">
        <v>49</v>
      </c>
      <c r="B33" s="22" t="s">
        <v>100</v>
      </c>
      <c r="C33" s="23"/>
      <c r="D33" s="23"/>
      <c r="E33" s="23"/>
      <c r="F33" s="23"/>
      <c r="G33" s="23">
        <v>86497434</v>
      </c>
      <c r="H33" s="23">
        <v>511995340</v>
      </c>
      <c r="I33" s="23">
        <v>163492343</v>
      </c>
      <c r="J33" s="23">
        <v>419391184</v>
      </c>
      <c r="K33" s="23"/>
      <c r="L33" s="23"/>
      <c r="M33" s="23"/>
      <c r="N33" s="23"/>
    </row>
    <row r="34" spans="1:14" x14ac:dyDescent="0.25">
      <c r="A34" s="21" t="s">
        <v>50</v>
      </c>
      <c r="B34" s="22" t="s">
        <v>101</v>
      </c>
      <c r="C34" s="23">
        <v>66631536</v>
      </c>
      <c r="D34" s="23">
        <v>379661926</v>
      </c>
      <c r="E34" s="23">
        <v>61941444</v>
      </c>
      <c r="F34" s="23">
        <v>267540000</v>
      </c>
      <c r="G34" s="23"/>
      <c r="H34" s="23"/>
      <c r="I34" s="23"/>
      <c r="J34" s="23"/>
      <c r="K34" s="23"/>
      <c r="L34" s="23"/>
      <c r="M34" s="23"/>
      <c r="N34" s="23"/>
    </row>
    <row r="35" spans="1:14" x14ac:dyDescent="0.25">
      <c r="A35" s="21" t="s">
        <v>51</v>
      </c>
      <c r="B35" s="22" t="s">
        <v>102</v>
      </c>
      <c r="C35" s="23"/>
      <c r="D35" s="23"/>
      <c r="E35" s="23"/>
      <c r="F35" s="23"/>
      <c r="G35" s="23">
        <v>636201585</v>
      </c>
      <c r="H35" s="23">
        <v>3109410713</v>
      </c>
      <c r="I35" s="23">
        <v>1036920008</v>
      </c>
      <c r="J35" s="23">
        <v>1518858195</v>
      </c>
      <c r="K35" s="23"/>
      <c r="L35" s="23"/>
      <c r="M35" s="23"/>
      <c r="N35" s="23"/>
    </row>
    <row r="36" spans="1:14" x14ac:dyDescent="0.25">
      <c r="A36" s="21" t="s">
        <v>52</v>
      </c>
      <c r="B36" s="22" t="s">
        <v>103</v>
      </c>
      <c r="C36" s="23">
        <v>25759835</v>
      </c>
      <c r="D36" s="23">
        <v>739881592</v>
      </c>
      <c r="E36" s="23">
        <v>544296383</v>
      </c>
      <c r="F36" s="23">
        <v>840360706</v>
      </c>
      <c r="G36" s="23"/>
      <c r="H36" s="23"/>
      <c r="I36" s="23"/>
      <c r="J36" s="23"/>
      <c r="K36" s="23"/>
      <c r="L36" s="23"/>
      <c r="M36" s="23"/>
      <c r="N36" s="23"/>
    </row>
    <row r="37" spans="1:14" x14ac:dyDescent="0.25">
      <c r="A37" s="21" t="s">
        <v>53</v>
      </c>
      <c r="B37" s="22" t="s">
        <v>104</v>
      </c>
      <c r="C37" s="23"/>
      <c r="D37" s="23"/>
      <c r="E37" s="23"/>
      <c r="F37" s="23"/>
      <c r="G37" s="23">
        <v>3254455333</v>
      </c>
      <c r="H37" s="23">
        <v>12926045384</v>
      </c>
      <c r="I37" s="23">
        <v>9181137533</v>
      </c>
      <c r="J37" s="23">
        <v>4807487591</v>
      </c>
      <c r="K37" s="23"/>
      <c r="L37" s="23"/>
      <c r="M37" s="23"/>
      <c r="N37" s="23"/>
    </row>
    <row r="38" spans="1:14" x14ac:dyDescent="0.25">
      <c r="A38" s="21" t="s">
        <v>54</v>
      </c>
      <c r="B38" s="22" t="s">
        <v>105</v>
      </c>
      <c r="C38" s="23"/>
      <c r="D38" s="23"/>
      <c r="E38" s="23"/>
      <c r="F38" s="23"/>
      <c r="G38" s="23">
        <v>639815544</v>
      </c>
      <c r="H38" s="23">
        <v>3542125030</v>
      </c>
      <c r="I38" s="23">
        <v>1155028632</v>
      </c>
      <c r="J38" s="23">
        <v>2192885545</v>
      </c>
      <c r="K38" s="23"/>
      <c r="L38" s="23"/>
      <c r="M38" s="23"/>
      <c r="N38" s="23"/>
    </row>
    <row r="39" spans="1:14" x14ac:dyDescent="0.25">
      <c r="A39" s="21" t="s">
        <v>55</v>
      </c>
      <c r="B39" s="22" t="s">
        <v>106</v>
      </c>
      <c r="C39" s="23"/>
      <c r="D39" s="23"/>
      <c r="E39" s="23"/>
      <c r="F39" s="23"/>
      <c r="G39" s="23">
        <v>13711183</v>
      </c>
      <c r="H39" s="23">
        <v>147153791</v>
      </c>
      <c r="I39" s="23">
        <v>50312903</v>
      </c>
      <c r="J39" s="23">
        <v>117468307</v>
      </c>
      <c r="K39" s="23"/>
      <c r="L39" s="23"/>
      <c r="M39" s="23"/>
      <c r="N39" s="23"/>
    </row>
    <row r="40" spans="1:14" x14ac:dyDescent="0.25">
      <c r="A40" s="21" t="s">
        <v>56</v>
      </c>
      <c r="B40" s="22" t="s">
        <v>107</v>
      </c>
      <c r="C40" s="23"/>
      <c r="D40" s="23"/>
      <c r="E40" s="23"/>
      <c r="F40" s="23"/>
      <c r="G40" s="23">
        <v>1225409200</v>
      </c>
      <c r="H40" s="23">
        <v>5661945436</v>
      </c>
      <c r="I40" s="23">
        <v>2532620931</v>
      </c>
      <c r="J40" s="23">
        <v>2805456204</v>
      </c>
      <c r="K40" s="23"/>
      <c r="L40" s="23"/>
      <c r="M40" s="23"/>
      <c r="N40" s="23"/>
    </row>
    <row r="41" spans="1:14" x14ac:dyDescent="0.25">
      <c r="A41" s="21" t="s">
        <v>57</v>
      </c>
      <c r="B41" s="22" t="s">
        <v>108</v>
      </c>
      <c r="C41" s="23"/>
      <c r="D41" s="23"/>
      <c r="E41" s="23"/>
      <c r="F41" s="23"/>
      <c r="G41" s="23"/>
      <c r="H41" s="23"/>
      <c r="I41" s="23"/>
      <c r="J41" s="23"/>
      <c r="K41" s="23">
        <v>230318476</v>
      </c>
      <c r="L41" s="23">
        <v>1267012284</v>
      </c>
      <c r="M41" s="23">
        <v>414321468</v>
      </c>
      <c r="N41" s="23">
        <v>1129189860</v>
      </c>
    </row>
    <row r="42" spans="1:14" x14ac:dyDescent="0.25">
      <c r="A42" s="21" t="s">
        <v>58</v>
      </c>
      <c r="B42" s="22" t="s">
        <v>109</v>
      </c>
      <c r="C42" s="23">
        <v>363771711</v>
      </c>
      <c r="D42" s="23">
        <v>1212021464</v>
      </c>
      <c r="E42" s="23">
        <v>1012880563</v>
      </c>
      <c r="F42" s="23">
        <v>733981803</v>
      </c>
      <c r="G42" s="23"/>
      <c r="H42" s="23"/>
      <c r="I42" s="23"/>
      <c r="J42" s="23"/>
      <c r="K42" s="23"/>
      <c r="L42" s="23"/>
      <c r="M42" s="23"/>
      <c r="N42" s="23"/>
    </row>
    <row r="43" spans="1:14" x14ac:dyDescent="0.25">
      <c r="A43" s="21" t="s">
        <v>59</v>
      </c>
      <c r="B43" s="22" t="s">
        <v>110</v>
      </c>
      <c r="C43" s="23"/>
      <c r="D43" s="23"/>
      <c r="E43" s="23"/>
      <c r="F43" s="23"/>
      <c r="G43" s="23">
        <v>1013820633</v>
      </c>
      <c r="H43" s="23">
        <v>7961553077</v>
      </c>
      <c r="I43" s="23">
        <v>1635397608</v>
      </c>
      <c r="J43" s="23">
        <v>3159423892</v>
      </c>
      <c r="K43" s="23"/>
      <c r="L43" s="23"/>
      <c r="M43" s="23"/>
      <c r="N43" s="23"/>
    </row>
    <row r="44" spans="1:14" x14ac:dyDescent="0.25">
      <c r="A44" s="21" t="s">
        <v>60</v>
      </c>
      <c r="B44" s="22" t="s">
        <v>111</v>
      </c>
      <c r="C44" s="23"/>
      <c r="D44" s="23"/>
      <c r="E44" s="23"/>
      <c r="F44" s="23"/>
      <c r="G44" s="23">
        <v>76994454</v>
      </c>
      <c r="H44" s="23">
        <v>508747910</v>
      </c>
      <c r="I44" s="23">
        <v>230131047</v>
      </c>
      <c r="J44" s="23">
        <v>287850866</v>
      </c>
      <c r="K44" s="23"/>
      <c r="L44" s="23"/>
      <c r="M44" s="23"/>
      <c r="N44" s="23"/>
    </row>
    <row r="45" spans="1:14" x14ac:dyDescent="0.25">
      <c r="A45" s="21" t="s">
        <v>61</v>
      </c>
      <c r="B45" s="22" t="s">
        <v>112</v>
      </c>
      <c r="C45" s="23"/>
      <c r="D45" s="23"/>
      <c r="E45" s="23"/>
      <c r="F45" s="23"/>
      <c r="G45" s="23">
        <v>221743194</v>
      </c>
      <c r="H45" s="23">
        <v>1622292781</v>
      </c>
      <c r="I45" s="23">
        <v>742101798</v>
      </c>
      <c r="J45" s="23">
        <v>1029354758</v>
      </c>
      <c r="K45" s="23"/>
      <c r="L45" s="23"/>
      <c r="M45" s="23"/>
      <c r="N45" s="23"/>
    </row>
    <row r="46" spans="1:14" x14ac:dyDescent="0.25">
      <c r="A46" s="21" t="s">
        <v>62</v>
      </c>
      <c r="B46" s="22" t="s">
        <v>113</v>
      </c>
      <c r="C46" s="23">
        <v>25183992</v>
      </c>
      <c r="D46" s="23">
        <v>273580112</v>
      </c>
      <c r="E46" s="23">
        <v>84393972</v>
      </c>
      <c r="F46" s="23">
        <v>202947535</v>
      </c>
      <c r="G46" s="23"/>
      <c r="H46" s="23"/>
      <c r="I46" s="23"/>
      <c r="J46" s="23"/>
      <c r="K46" s="23"/>
      <c r="L46" s="23"/>
      <c r="M46" s="23"/>
      <c r="N46" s="23"/>
    </row>
    <row r="47" spans="1:14" x14ac:dyDescent="0.25">
      <c r="A47" s="21" t="s">
        <v>63</v>
      </c>
      <c r="B47" s="22" t="s">
        <v>114</v>
      </c>
      <c r="C47" s="23">
        <v>1976779741</v>
      </c>
      <c r="D47" s="23">
        <v>4629301356</v>
      </c>
      <c r="E47" s="23">
        <v>2180191159</v>
      </c>
      <c r="F47" s="23">
        <v>2953496582</v>
      </c>
      <c r="G47" s="23"/>
      <c r="H47" s="23"/>
      <c r="I47" s="23"/>
      <c r="J47" s="23"/>
      <c r="K47" s="23"/>
      <c r="L47" s="23"/>
      <c r="M47" s="23"/>
      <c r="N47" s="23"/>
    </row>
    <row r="48" spans="1:14" x14ac:dyDescent="0.25">
      <c r="A48" s="21" t="s">
        <v>64</v>
      </c>
      <c r="B48" s="22" t="s">
        <v>115</v>
      </c>
      <c r="C48" s="23"/>
      <c r="D48" s="23"/>
      <c r="E48" s="23"/>
      <c r="F48" s="23"/>
      <c r="G48" s="23">
        <v>1912979758</v>
      </c>
      <c r="H48" s="23">
        <v>7552800911</v>
      </c>
      <c r="I48" s="23">
        <v>1554629896</v>
      </c>
      <c r="J48" s="23">
        <v>7858805306</v>
      </c>
      <c r="K48" s="23"/>
      <c r="L48" s="23"/>
      <c r="M48" s="23"/>
      <c r="N48" s="23"/>
    </row>
    <row r="49" spans="1:14" x14ac:dyDescent="0.25">
      <c r="A49" s="21" t="s">
        <v>65</v>
      </c>
      <c r="B49" s="22" t="s">
        <v>116</v>
      </c>
      <c r="C49" s="23"/>
      <c r="D49" s="23"/>
      <c r="E49" s="23"/>
      <c r="F49" s="23"/>
      <c r="G49" s="23"/>
      <c r="H49" s="23"/>
      <c r="I49" s="23"/>
      <c r="J49" s="23"/>
      <c r="K49" s="23">
        <v>42137288</v>
      </c>
      <c r="L49" s="23">
        <v>520326340</v>
      </c>
      <c r="M49" s="23">
        <v>206070693</v>
      </c>
      <c r="N49" s="23">
        <v>382976709</v>
      </c>
    </row>
    <row r="50" spans="1:14" x14ac:dyDescent="0.25">
      <c r="A50" s="21" t="s">
        <v>66</v>
      </c>
      <c r="B50" s="22" t="s">
        <v>117</v>
      </c>
      <c r="C50" s="23">
        <v>77222563</v>
      </c>
      <c r="D50" s="23">
        <v>352005582</v>
      </c>
      <c r="E50" s="23">
        <v>234381378</v>
      </c>
      <c r="F50" s="23">
        <v>212776411</v>
      </c>
      <c r="G50" s="23"/>
      <c r="H50" s="23"/>
      <c r="I50" s="23"/>
      <c r="J50" s="23"/>
      <c r="K50" s="23"/>
      <c r="L50" s="23"/>
      <c r="M50" s="23"/>
      <c r="N50" s="23"/>
    </row>
    <row r="51" spans="1:14" x14ac:dyDescent="0.25">
      <c r="A51" s="21" t="s">
        <v>67</v>
      </c>
      <c r="B51" s="22" t="s">
        <v>118</v>
      </c>
      <c r="C51" s="23">
        <v>399309525</v>
      </c>
      <c r="D51" s="23">
        <v>2273693835</v>
      </c>
      <c r="E51" s="23">
        <v>695707957</v>
      </c>
      <c r="F51" s="23">
        <v>1337230088</v>
      </c>
      <c r="G51" s="23"/>
      <c r="H51" s="23"/>
      <c r="I51" s="23"/>
      <c r="J51" s="23"/>
      <c r="K51" s="23"/>
      <c r="L51" s="23"/>
      <c r="M51" s="23"/>
      <c r="N51" s="23"/>
    </row>
    <row r="52" spans="1:14" x14ac:dyDescent="0.25">
      <c r="A52" s="21" t="s">
        <v>68</v>
      </c>
      <c r="B52" s="22" t="s">
        <v>119</v>
      </c>
      <c r="C52" s="23">
        <v>601461570</v>
      </c>
      <c r="D52" s="23">
        <v>2373205801</v>
      </c>
      <c r="E52" s="23">
        <v>864697638</v>
      </c>
      <c r="F52" s="23">
        <v>1358776029</v>
      </c>
      <c r="G52" s="23"/>
      <c r="H52" s="23"/>
      <c r="I52" s="23"/>
      <c r="J52" s="23"/>
      <c r="K52" s="23"/>
      <c r="L52" s="23"/>
      <c r="M52" s="23"/>
      <c r="N52" s="23"/>
    </row>
    <row r="53" spans="1:14" x14ac:dyDescent="0.25">
      <c r="A53" s="21" t="s">
        <v>69</v>
      </c>
      <c r="B53" s="22" t="s">
        <v>120</v>
      </c>
      <c r="C53" s="23">
        <v>155408420</v>
      </c>
      <c r="D53" s="23">
        <v>1048383284</v>
      </c>
      <c r="E53" s="23">
        <v>193228245</v>
      </c>
      <c r="F53" s="23">
        <v>456066051</v>
      </c>
      <c r="G53" s="23"/>
      <c r="H53" s="23"/>
      <c r="I53" s="23"/>
      <c r="J53" s="23"/>
      <c r="K53" s="23"/>
      <c r="L53" s="23"/>
      <c r="M53" s="23"/>
      <c r="N53" s="23"/>
    </row>
    <row r="54" spans="1:14" x14ac:dyDescent="0.25">
      <c r="A54" s="21" t="s">
        <v>70</v>
      </c>
      <c r="B54" s="22" t="s">
        <v>121</v>
      </c>
      <c r="C54" s="23"/>
      <c r="D54" s="23"/>
      <c r="E54" s="23"/>
      <c r="F54" s="23"/>
      <c r="G54" s="23">
        <v>847623725</v>
      </c>
      <c r="H54" s="23">
        <v>2073897086</v>
      </c>
      <c r="I54" s="23">
        <v>1073408396</v>
      </c>
      <c r="J54" s="23">
        <v>746121544</v>
      </c>
      <c r="K54" s="23"/>
      <c r="L54" s="23"/>
      <c r="M54" s="23"/>
      <c r="N54" s="23"/>
    </row>
    <row r="55" spans="1:14" x14ac:dyDescent="0.25">
      <c r="A55" s="21" t="s">
        <v>71</v>
      </c>
      <c r="B55" s="22" t="s">
        <v>122</v>
      </c>
      <c r="C55" s="23">
        <v>61931246</v>
      </c>
      <c r="D55" s="23">
        <v>248669186</v>
      </c>
      <c r="E55" s="23">
        <v>57031607</v>
      </c>
      <c r="F55" s="23">
        <v>127090148</v>
      </c>
      <c r="G55" s="23"/>
      <c r="H55" s="23"/>
      <c r="I55" s="23"/>
      <c r="J55" s="23"/>
      <c r="K55" s="23"/>
      <c r="L55" s="23"/>
      <c r="M55" s="23"/>
      <c r="N55" s="23"/>
    </row>
  </sheetData>
  <mergeCells count="9">
    <mergeCell ref="A4:B4"/>
    <mergeCell ref="A1:B2"/>
    <mergeCell ref="C3:F3"/>
    <mergeCell ref="C1:F2"/>
    <mergeCell ref="K1:N2"/>
    <mergeCell ref="K3:N3"/>
    <mergeCell ref="G3:J3"/>
    <mergeCell ref="G1:J2"/>
    <mergeCell ref="A3:B3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mean outlays</vt:lpstr>
      <vt:lpstr>missing st</vt:lpstr>
      <vt:lpstr>eligibles</vt:lpstr>
      <vt:lpstr>payments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 J Nunez</dc:creator>
  <cp:lastModifiedBy>Danielle Taylor</cp:lastModifiedBy>
  <dcterms:created xsi:type="dcterms:W3CDTF">2014-07-25T19:36:59Z</dcterms:created>
  <dcterms:modified xsi:type="dcterms:W3CDTF">2015-07-06T16:17:37Z</dcterms:modified>
</cp:coreProperties>
</file>